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45" windowHeight="1065" tabRatio="601" activeTab="2"/>
  </bookViews>
  <sheets>
    <sheet name="Half yearly Accounts-14" sheetId="1" r:id="rId1"/>
    <sheet name="BS" sheetId="2" r:id="rId2"/>
    <sheet name="PL" sheetId="3" r:id="rId3"/>
    <sheet name="CF" sheetId="4" r:id="rId4"/>
    <sheet name="N-2" sheetId="5" r:id="rId5"/>
    <sheet name="N-3" sheetId="6" r:id="rId6"/>
    <sheet name="N-4" sheetId="7" r:id="rId7"/>
    <sheet name="N-5" sheetId="8" r:id="rId8"/>
  </sheets>
  <definedNames>
    <definedName name="_xlnm.Print_Area" localSheetId="1">'BS'!$B$2:$H$44</definedName>
    <definedName name="_xlnm.Print_Area" localSheetId="3">'CF'!$B$2:$H$29</definedName>
    <definedName name="_xlnm.Print_Area" localSheetId="4">'N-2'!$A$1:$F$61</definedName>
    <definedName name="_xlnm.Print_Area" localSheetId="5">'N-3'!$B$1:$H$19</definedName>
    <definedName name="_xlnm.Print_Area" localSheetId="6">'N-4'!$A$1:$F$84</definedName>
    <definedName name="_xlnm.Print_Area" localSheetId="7">'N-5'!$B$1:$G$66</definedName>
    <definedName name="_xlnm.Print_Area" localSheetId="2">'PL'!$C$1:$L$31</definedName>
  </definedNames>
  <calcPr fullCalcOnLoad="1"/>
</workbook>
</file>

<file path=xl/sharedStrings.xml><?xml version="1.0" encoding="utf-8"?>
<sst xmlns="http://schemas.openxmlformats.org/spreadsheetml/2006/main" count="441" uniqueCount="312">
  <si>
    <t>Premium</t>
  </si>
  <si>
    <t>Collection from Sales &amp; Others</t>
  </si>
  <si>
    <t>Payment for Cost &amp; Expenses</t>
  </si>
  <si>
    <t>AUTHORIZED CAPITAL</t>
  </si>
  <si>
    <t>No. of Shares</t>
  </si>
  <si>
    <t xml:space="preserve"> %</t>
  </si>
  <si>
    <t>Non-Current Assets</t>
  </si>
  <si>
    <t>Current Assets</t>
  </si>
  <si>
    <t>Current Liabilities</t>
  </si>
  <si>
    <t>Tk.</t>
  </si>
  <si>
    <t>Basic Earning per Share (EPS)</t>
  </si>
  <si>
    <t>Share Premium</t>
  </si>
  <si>
    <t>03.</t>
  </si>
  <si>
    <t>Shareholders’ Equity</t>
  </si>
  <si>
    <t>Acquisition of Fixed Assets</t>
  </si>
  <si>
    <t>Date: Dhaka</t>
  </si>
  <si>
    <t xml:space="preserve">Notes </t>
  </si>
  <si>
    <t>Particulars</t>
  </si>
  <si>
    <t>Turnover</t>
  </si>
  <si>
    <t>HAQUE SHAHALAM MANSUR &amp; CO.</t>
  </si>
  <si>
    <t>Chartered Accountants</t>
  </si>
  <si>
    <t>Taka</t>
  </si>
  <si>
    <t>Gross Profit</t>
  </si>
  <si>
    <t>Operating Expenses</t>
  </si>
  <si>
    <t>Cost of Goods Sold</t>
  </si>
  <si>
    <t>Total</t>
  </si>
  <si>
    <t>CASH FLOW STATEMENT</t>
  </si>
  <si>
    <t>CASH FLOW FROM OPERATING ACTIVITIES:</t>
  </si>
  <si>
    <t>CASH FLOW FROM INVESTING ACTIVITIES:</t>
  </si>
  <si>
    <t>CASH FLOW FROM FINANCING ACTIVITIES:</t>
  </si>
  <si>
    <t>BALANCE SHEET</t>
  </si>
  <si>
    <t>Fixed Assets</t>
  </si>
  <si>
    <t>General Public</t>
  </si>
  <si>
    <t xml:space="preserve">Share </t>
  </si>
  <si>
    <t xml:space="preserve">Capital </t>
  </si>
  <si>
    <t>Net Cash Generated from Operating Activities</t>
  </si>
  <si>
    <t>Net Cash used in Investing Activities</t>
  </si>
  <si>
    <t>Net Cash Generated from Financing Activities</t>
  </si>
  <si>
    <t>Selling &amp; Distribution Expenses</t>
  </si>
  <si>
    <t>Share Capital</t>
  </si>
  <si>
    <t>Retained Earnings</t>
  </si>
  <si>
    <t>Retained</t>
  </si>
  <si>
    <t>Advances, Deposits &amp; Prepayments</t>
  </si>
  <si>
    <t>ISSUED, SUBSCRIBED &amp; PAID-UP CAPITAL</t>
  </si>
  <si>
    <t>AZIZ PIPES LIMITED</t>
  </si>
  <si>
    <t>Pre-Production Expenses</t>
  </si>
  <si>
    <t>Inventories</t>
  </si>
  <si>
    <t>Accounts Receivable-Trade</t>
  </si>
  <si>
    <t>Accounts Payable (Goods Supply)</t>
  </si>
  <si>
    <t xml:space="preserve">Provision for Income Tax  </t>
  </si>
  <si>
    <t>Unclaimed Dividend</t>
  </si>
  <si>
    <t>Cash Credit</t>
  </si>
  <si>
    <t>Creditors &amp; Accruals</t>
  </si>
  <si>
    <t>Revenue Reserves &amp; Surplus</t>
  </si>
  <si>
    <t>Staff Gratuity</t>
  </si>
  <si>
    <t>Loan Fund</t>
  </si>
  <si>
    <t>Property &amp; Assets</t>
  </si>
  <si>
    <t>Capital &amp; Liabilities</t>
  </si>
  <si>
    <t>Administrative &amp; General Expenses</t>
  </si>
  <si>
    <t>Revaluation Reserve</t>
  </si>
  <si>
    <t>The break-up of the amount is shown below :</t>
  </si>
  <si>
    <t>The break-up of the amount is shown below</t>
  </si>
  <si>
    <t>Factory (Cash &amp; Bank)</t>
  </si>
  <si>
    <t>Agrani Bank-Principal Br.</t>
  </si>
  <si>
    <t>04.</t>
  </si>
  <si>
    <t>The break-up of the amount is shown below:</t>
  </si>
  <si>
    <t>05.</t>
  </si>
  <si>
    <t>ADVANCES:</t>
  </si>
  <si>
    <t>General Advance</t>
  </si>
  <si>
    <t>Staff Advance</t>
  </si>
  <si>
    <t>Advance Income Tax</t>
  </si>
  <si>
    <t>DEPOSITS:</t>
  </si>
  <si>
    <t>Security Deposits</t>
  </si>
  <si>
    <t>Earnest Money</t>
  </si>
  <si>
    <t>08.</t>
  </si>
  <si>
    <t xml:space="preserve">CASH: </t>
  </si>
  <si>
    <t>Head Office</t>
  </si>
  <si>
    <t>BANK:</t>
  </si>
  <si>
    <t>SHARE CAPITAL: TK. 48,500,000</t>
  </si>
  <si>
    <t>Total Taka</t>
  </si>
  <si>
    <t>Directors/Sponsors</t>
  </si>
  <si>
    <t>Financial Institutions</t>
  </si>
  <si>
    <t>ICB Investors Account</t>
  </si>
  <si>
    <t>General Reserve</t>
  </si>
  <si>
    <t>Dividend Equalization Fund</t>
  </si>
  <si>
    <t>SHARE PREMIUM: TK. 106,700,000</t>
  </si>
  <si>
    <t>TAX HOLIDAY RESERVE: TK. 23,016,918</t>
  </si>
  <si>
    <t>Uttara Bank Ltd.</t>
  </si>
  <si>
    <t>National Bank Ltd.</t>
  </si>
  <si>
    <t>Salary &amp; Allowances</t>
  </si>
  <si>
    <t>Telephone Charges</t>
  </si>
  <si>
    <t>Water Supply &amp; Sewerage</t>
  </si>
  <si>
    <t>Provident Fund</t>
  </si>
  <si>
    <t>Wages &amp; Allowances</t>
  </si>
  <si>
    <t>Interest on Loan &amp; Advance</t>
  </si>
  <si>
    <t>Lease Rental Payable</t>
  </si>
  <si>
    <t>This is made up as under:</t>
  </si>
  <si>
    <t>This is made up  as under:</t>
  </si>
  <si>
    <t>Electricity &amp; Power (Absorbed)</t>
  </si>
  <si>
    <t>Opening Work-In-Process</t>
  </si>
  <si>
    <t>Closing Work-In-Process</t>
  </si>
  <si>
    <t>Opening Stock of Raw Materials</t>
  </si>
  <si>
    <t>Closing Stock of  Raw Materials</t>
  </si>
  <si>
    <t>Fuel &amp; Lubricants</t>
  </si>
  <si>
    <t>Repairs &amp; Maintenance</t>
  </si>
  <si>
    <t>Factory Maintenance</t>
  </si>
  <si>
    <t xml:space="preserve">Salary &amp; Allowances </t>
  </si>
  <si>
    <t>Travelling &amp; Conveyance</t>
  </si>
  <si>
    <t>Rent &amp; Rates</t>
  </si>
  <si>
    <t>Audit Fees</t>
  </si>
  <si>
    <t>Uniform Expenses</t>
  </si>
  <si>
    <t>Postage &amp; Telegram</t>
  </si>
  <si>
    <t>Gardening Expenses</t>
  </si>
  <si>
    <t>Medical Expenses</t>
  </si>
  <si>
    <t>Guest House Expenses</t>
  </si>
  <si>
    <t>Advertisement &amp; Publicity</t>
  </si>
  <si>
    <t xml:space="preserve">Miscellaneous </t>
  </si>
  <si>
    <t>Carrying Charges</t>
  </si>
  <si>
    <t>Internet Bill Expenses</t>
  </si>
  <si>
    <t>Depreciation</t>
  </si>
  <si>
    <t>Bank Charges</t>
  </si>
  <si>
    <t>Fittings Making Cost</t>
  </si>
  <si>
    <t>Cost of Goods Manufactured</t>
  </si>
  <si>
    <t>Cost of Materials Consumed</t>
  </si>
  <si>
    <t>16.</t>
  </si>
  <si>
    <t>This is made up as follows:</t>
  </si>
  <si>
    <t>Wages &amp; Salaries</t>
  </si>
  <si>
    <t>18.</t>
  </si>
  <si>
    <t>Financial Expenses</t>
  </si>
  <si>
    <t>Net Cash Inflow/(Outflow)</t>
  </si>
  <si>
    <t>Cash &amp; Bank Balances</t>
  </si>
  <si>
    <t>Workers' Profit Participation/Welfare Fund</t>
  </si>
  <si>
    <t>Advance VAT Charges</t>
  </si>
  <si>
    <t>Southeast Bank Ltd.</t>
  </si>
  <si>
    <t>Standard Bank Ltd.</t>
  </si>
  <si>
    <t>Islami Bank Bangladesh Ltd.</t>
  </si>
  <si>
    <t>Exim Bank Ltd.</t>
  </si>
  <si>
    <t>Janata Bank</t>
  </si>
  <si>
    <t>Mutual Trust Bank Ltd.</t>
  </si>
  <si>
    <t>Jamuna Bank Ltd.</t>
  </si>
  <si>
    <t>Dutch Bangla Bank Ltd</t>
  </si>
  <si>
    <t>Electricity Charges (Head Office)</t>
  </si>
  <si>
    <t>Electricity Charges (Factory)</t>
  </si>
  <si>
    <t>Opening Stock of Finished Goods</t>
  </si>
  <si>
    <t>Cost of Goods available for Sales</t>
  </si>
  <si>
    <t>Closing Stock of Finished Goods</t>
  </si>
  <si>
    <t>Canteen Charges</t>
  </si>
  <si>
    <t xml:space="preserve">Insurance Premium </t>
  </si>
  <si>
    <t>Entertainment Expenses</t>
  </si>
  <si>
    <t>Electricity Charges</t>
  </si>
  <si>
    <t>Newspaper &amp; Periodicals</t>
  </si>
  <si>
    <t>The balance represents against the parties for goods supplies of the Company.</t>
  </si>
  <si>
    <t>19.</t>
  </si>
  <si>
    <t>Margin on Bank Guarantee</t>
  </si>
  <si>
    <t>Board Meeting Fees</t>
  </si>
  <si>
    <t>Opening Stock of Raw Material</t>
  </si>
  <si>
    <t>Add. Purchase of Raw Materials</t>
  </si>
  <si>
    <t>Less. Closing stock of Raw Materials</t>
  </si>
  <si>
    <t>Consumption of Raw Materials</t>
  </si>
  <si>
    <t>Raw Materials Consumption are given below:</t>
  </si>
  <si>
    <t>Amount (Tk.)</t>
  </si>
  <si>
    <t>Stationery Expenses</t>
  </si>
  <si>
    <t>CDBL Expenses</t>
  </si>
  <si>
    <t>As per last account</t>
  </si>
  <si>
    <t>Less: Written off</t>
  </si>
  <si>
    <t>Less: Adjustment</t>
  </si>
  <si>
    <t>Contribution to WPPF</t>
  </si>
  <si>
    <t>Transport Maintenances</t>
  </si>
  <si>
    <t>Office Maintenances</t>
  </si>
  <si>
    <t>Net Operating Cash Flow per Share</t>
  </si>
  <si>
    <t>Note</t>
  </si>
  <si>
    <t>Adjustment during the year</t>
  </si>
  <si>
    <t>Provision during the year</t>
  </si>
  <si>
    <t>CASH CREDIT: TK. 359,535,025</t>
  </si>
  <si>
    <t>17th April, 2011</t>
  </si>
  <si>
    <t>Net Asset Value (NAV) per Share</t>
  </si>
  <si>
    <t>31st December</t>
  </si>
  <si>
    <t>Net Profit before Income Tax</t>
  </si>
  <si>
    <t>January to</t>
  </si>
  <si>
    <t>Payment of  SEBL BlockAccount</t>
  </si>
  <si>
    <t xml:space="preserve">Raw Materials </t>
  </si>
  <si>
    <t xml:space="preserve">Finished Goods </t>
  </si>
  <si>
    <t xml:space="preserve">Work-in-Process </t>
  </si>
  <si>
    <t>SHORT TERM LOAN(Uttara Bank Ltd.): TK. 57,200,000</t>
  </si>
  <si>
    <t>01.</t>
  </si>
  <si>
    <t>Growth</t>
  </si>
  <si>
    <t>Remarks</t>
  </si>
  <si>
    <t>(In %)</t>
  </si>
  <si>
    <t>Turnover (In M.Ton)</t>
  </si>
  <si>
    <t>Payment of  Lease Rental</t>
  </si>
  <si>
    <t>Payment of  Gratuity</t>
  </si>
  <si>
    <t>Net Profit after tax</t>
  </si>
  <si>
    <t>Weighted average number of ordinary shares in issue</t>
  </si>
  <si>
    <t>Net Cash from Operating Activities</t>
  </si>
  <si>
    <t>Basic EPS</t>
  </si>
  <si>
    <t>(%)</t>
  </si>
  <si>
    <t>on Sales</t>
  </si>
  <si>
    <t>Net Profit after Income Tax</t>
  </si>
  <si>
    <t>Previous year figures  has been re-arrange where necessary.</t>
  </si>
  <si>
    <r>
      <t>Note:-</t>
    </r>
    <r>
      <rPr>
        <sz val="10"/>
        <rFont val="Arial"/>
        <family val="0"/>
      </rPr>
      <t>The Company and Banks have gone into litigation to mitigate  their respective</t>
    </r>
  </si>
  <si>
    <t>grievances and such no interest has been charged during the period against those loans.</t>
  </si>
  <si>
    <t xml:space="preserve">Revaluation Reserve </t>
  </si>
  <si>
    <t xml:space="preserve">Tax Holiday Reserve </t>
  </si>
  <si>
    <t xml:space="preserve">Opening Cash &amp; Bank Balances </t>
  </si>
  <si>
    <t xml:space="preserve">Closing Cash &amp; Bank Balances </t>
  </si>
  <si>
    <t>Total Taka:-</t>
  </si>
  <si>
    <t>Add: Profit during the year</t>
  </si>
  <si>
    <t>5,000,000 Ordinary Shares of Tk. 10/- each</t>
  </si>
  <si>
    <t xml:space="preserve"> Composition of Shareholding:</t>
  </si>
  <si>
    <t>485,000 Ordinary Shares of Tk. 10/- each paid-up in full</t>
  </si>
  <si>
    <t>Operating Profit before WPPF</t>
  </si>
  <si>
    <t>AGM Expenses</t>
  </si>
  <si>
    <t>June,2013</t>
  </si>
  <si>
    <t xml:space="preserve">Materials </t>
  </si>
  <si>
    <t>Provision for Tax</t>
  </si>
  <si>
    <t>30th June</t>
  </si>
  <si>
    <t xml:space="preserve">Factory Overhead </t>
  </si>
  <si>
    <t xml:space="preserve">Cost of Materials Consumed </t>
  </si>
  <si>
    <t xml:space="preserve">Cost of Goods Manufactured </t>
  </si>
  <si>
    <t>Total Assets:-</t>
  </si>
  <si>
    <t>Total Shareholders’ Equity &amp; Liabilities:-</t>
  </si>
  <si>
    <t xml:space="preserve">Donation </t>
  </si>
  <si>
    <t>FOR THE PERIOD ENDED 30TH JUNE-2014</t>
  </si>
  <si>
    <t>AS ON 30TH JUNE-2014</t>
  </si>
  <si>
    <t>ACCOUNTS PAYABLE (GOODS SUPPLY): TK. 60,043,745</t>
  </si>
  <si>
    <t>TERM LOAN(Southeast Bank Ltd): TK. 63,913,838</t>
  </si>
  <si>
    <t>June,2014</t>
  </si>
  <si>
    <t>ACCOUNTS RECEIVABLE-TRADE: TK. 125,533,503</t>
  </si>
  <si>
    <t>02.</t>
  </si>
  <si>
    <t>6.</t>
  </si>
  <si>
    <t>7.</t>
  </si>
  <si>
    <t>7.01</t>
  </si>
  <si>
    <t>7.02</t>
  </si>
  <si>
    <t>FINANCIAL EXPENSES: TK. 39,679</t>
  </si>
  <si>
    <t>CREDITORS &amp; ACCRUALS: TK. 49,499,517</t>
  </si>
  <si>
    <t>WORKERS' PROFIT PARTICIPATION/WELFARE FUND: TK.199,413</t>
  </si>
  <si>
    <t>REVALUATION RESERVE: TK. 44,904,020</t>
  </si>
  <si>
    <t>REVENUE RESERVE &amp; SURPLUS: TK. 68,775,938</t>
  </si>
  <si>
    <t>8.</t>
  </si>
  <si>
    <t>9.</t>
  </si>
  <si>
    <t>17.01</t>
  </si>
  <si>
    <t>17.02</t>
  </si>
  <si>
    <t>17.03</t>
  </si>
  <si>
    <t>INVENTORIES: TK. 104,693,218</t>
  </si>
  <si>
    <t>BASIC EARNING PER SHARE (EPS): TK 0.21</t>
  </si>
  <si>
    <t>Term Loan ( Southeast Bank Block A/c)</t>
  </si>
  <si>
    <t>Short Term Loan (Uttara Bank Block A/c)</t>
  </si>
  <si>
    <t xml:space="preserve">INCOME STATEMENT </t>
  </si>
  <si>
    <t>PRE-PRODUCTION EXPENSES: TK. 19,360,031</t>
  </si>
  <si>
    <t>RETAINED EARNINGS: TK. (433,666,813)</t>
  </si>
  <si>
    <t>PROVISION FOR INCOME TAX: TK. 5,800,223</t>
  </si>
  <si>
    <t>FACTORY OVERHEAD: TK. 9,995,578</t>
  </si>
  <si>
    <t>COST OF MATERIALS CONSUMED: TK. 143,813,112</t>
  </si>
  <si>
    <t>COST OF GOODS MANUFACTURED: TK. 159,111,216</t>
  </si>
  <si>
    <t>COST OF GOODS SOLD: TK. 178,361,488</t>
  </si>
  <si>
    <t>TURNOVER: TK. 190,444,576</t>
  </si>
  <si>
    <t>ADVANCES, DEPOSITS &amp; PREPAYMENTS: TK. 27,350,491</t>
  </si>
  <si>
    <t>NET OPERATING CASH FLOW PER SHARE: TK. .20</t>
  </si>
  <si>
    <t>CASH &amp; BANK BALANCES: TK. 3,451,670</t>
  </si>
  <si>
    <t>ADMINISTRATIVE &amp; GENERAL EXPENSES: TK. 9,656,884</t>
  </si>
  <si>
    <t>Legal ,Taxes/Vat ,Listing &amp; Renewal Exp.</t>
  </si>
  <si>
    <t>HALF YEARLY  FINANCIAL STATEMENT</t>
  </si>
  <si>
    <t>Cash flow Statement (Un-audited)</t>
  </si>
  <si>
    <r>
      <t xml:space="preserve">           </t>
    </r>
    <r>
      <rPr>
        <b/>
        <u val="single"/>
        <sz val="9"/>
        <rFont val="Arial"/>
        <family val="2"/>
      </rPr>
      <t>Registered Office : 93, Motijheel C/A, Dhaka-1000.</t>
    </r>
  </si>
  <si>
    <t>for the period from 1st January to 30th June-14</t>
  </si>
  <si>
    <t>Balance Sheet (Un-audited) as at 3oth June, 2014</t>
  </si>
  <si>
    <t xml:space="preserve"> </t>
  </si>
  <si>
    <t>Taka'000s</t>
  </si>
  <si>
    <t>1 Jan to</t>
  </si>
  <si>
    <t>Taka '000s</t>
  </si>
  <si>
    <t>Advances,Deposits &amp; Prepayments</t>
  </si>
  <si>
    <t>Total Assets</t>
  </si>
  <si>
    <t>Payment of  SEBL  Term Loan</t>
  </si>
  <si>
    <t>EQUITY &amp; LIABILITIES</t>
  </si>
  <si>
    <t>Net Cash  Inflow / (outflow)</t>
  </si>
  <si>
    <t>Net operating Cash Flow per Share</t>
  </si>
  <si>
    <t>Term Loan (Southeast Bank Ltd.)</t>
  </si>
  <si>
    <t>Short Term Loan (Uttara Bank Ltd.)</t>
  </si>
  <si>
    <t>(Md. Nurul Absar)</t>
  </si>
  <si>
    <t>Managing Director (C.C)</t>
  </si>
  <si>
    <t>Total Equity &amp; Liabilities</t>
  </si>
  <si>
    <t>Statement of Changes in Shareholders' Equity (Un-audited)</t>
  </si>
  <si>
    <t>for the period from 1st January to 30thJune2014</t>
  </si>
  <si>
    <t xml:space="preserve">Revenue </t>
  </si>
  <si>
    <t>Capital</t>
  </si>
  <si>
    <t>Reserve</t>
  </si>
  <si>
    <t>Loss</t>
  </si>
  <si>
    <t>Income Statement (Un-audited)</t>
  </si>
  <si>
    <t>for the period from 1st January to 30th June ,2014</t>
  </si>
  <si>
    <t xml:space="preserve">Balance as at </t>
  </si>
  <si>
    <t>1st Jan-2013</t>
  </si>
  <si>
    <t>Jan to</t>
  </si>
  <si>
    <t xml:space="preserve">April to </t>
  </si>
  <si>
    <t xml:space="preserve">Net profit for </t>
  </si>
  <si>
    <t>June'14</t>
  </si>
  <si>
    <t>June'13</t>
  </si>
  <si>
    <t>the period of 1st Jan</t>
  </si>
  <si>
    <t>to 30th June-2013</t>
  </si>
  <si>
    <t xml:space="preserve">Balance as </t>
  </si>
  <si>
    <t>at 30th June-13</t>
  </si>
  <si>
    <t xml:space="preserve">Operating Profit </t>
  </si>
  <si>
    <t xml:space="preserve">Workers profit participation Fund </t>
  </si>
  <si>
    <t>1st Jan-2014</t>
  </si>
  <si>
    <t>Net Profit before  Tax</t>
  </si>
  <si>
    <t xml:space="preserve">Tax provission </t>
  </si>
  <si>
    <t>Net Profit after  Tax</t>
  </si>
  <si>
    <t>to 30th June-2014</t>
  </si>
  <si>
    <t xml:space="preserve"> Earning per Share (EPS)</t>
  </si>
  <si>
    <t>30th June-2014</t>
  </si>
  <si>
    <t xml:space="preserve">Note:- The Company and Banks have gone into litigation to mitigate their respective grievances </t>
  </si>
  <si>
    <t xml:space="preserve">and such no interest has been charged during the period against those loans. Previous year </t>
  </si>
  <si>
    <t>figures has been re-arrange where necessary.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</si>
</sst>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%"/>
    <numFmt numFmtId="185" formatCode="_(* #,##0.0_);_(* \(#,##0.0\);_(* &quot;-&quot;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-* #,##0_-;\-* #,##0_-;_-* &quot;-&quot;??_-;_-@_-"/>
    <numFmt numFmtId="196" formatCode="0.00_ ;\-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_-;_-@_-"/>
  </numFmts>
  <fonts count="39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  <font>
      <sz val="7.5"/>
      <name val="Arial"/>
      <family val="2"/>
    </font>
    <font>
      <b/>
      <u val="doubleAccounting"/>
      <sz val="8"/>
      <name val="Arial"/>
      <family val="2"/>
    </font>
    <font>
      <u val="doubleAccounting"/>
      <sz val="8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2" fontId="1" fillId="0" borderId="0" xfId="42" applyNumberFormat="1" applyFont="1" applyBorder="1" applyAlignment="1">
      <alignment/>
    </xf>
    <xf numFmtId="182" fontId="1" fillId="0" borderId="10" xfId="42" applyNumberFormat="1" applyFont="1" applyBorder="1" applyAlignment="1">
      <alignment/>
    </xf>
    <xf numFmtId="0" fontId="0" fillId="0" borderId="0" xfId="0" applyFont="1" applyAlignment="1">
      <alignment horizontal="right"/>
    </xf>
    <xf numFmtId="182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0" xfId="4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182" fontId="2" fillId="0" borderId="0" xfId="42" applyNumberFormat="1" applyFont="1" applyAlignment="1">
      <alignment/>
    </xf>
    <xf numFmtId="182" fontId="3" fillId="0" borderId="0" xfId="42" applyNumberFormat="1" applyFont="1" applyAlignment="1">
      <alignment/>
    </xf>
    <xf numFmtId="0" fontId="1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0" fontId="0" fillId="0" borderId="0" xfId="0" applyFont="1" applyAlignment="1">
      <alignment vertical="top" wrapText="1"/>
    </xf>
    <xf numFmtId="182" fontId="0" fillId="0" borderId="0" xfId="42" applyNumberFormat="1" applyFont="1" applyBorder="1" applyAlignment="1">
      <alignment/>
    </xf>
    <xf numFmtId="182" fontId="0" fillId="0" borderId="13" xfId="42" applyNumberFormat="1" applyFont="1" applyBorder="1" applyAlignment="1">
      <alignment/>
    </xf>
    <xf numFmtId="182" fontId="0" fillId="0" borderId="14" xfId="42" applyNumberFormat="1" applyFont="1" applyBorder="1" applyAlignment="1">
      <alignment/>
    </xf>
    <xf numFmtId="182" fontId="0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71" fontId="1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182" fontId="1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182" fontId="1" fillId="0" borderId="11" xfId="42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182" fontId="1" fillId="0" borderId="10" xfId="42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1" fillId="0" borderId="17" xfId="42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182" fontId="0" fillId="0" borderId="18" xfId="42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1" fillId="0" borderId="11" xfId="42" applyNumberFormat="1" applyFont="1" applyBorder="1" applyAlignment="1">
      <alignment horizontal="right"/>
    </xf>
    <xf numFmtId="4" fontId="1" fillId="0" borderId="11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182" fontId="1" fillId="0" borderId="22" xfId="42" applyNumberFormat="1" applyFont="1" applyBorder="1" applyAlignment="1">
      <alignment/>
    </xf>
    <xf numFmtId="4" fontId="0" fillId="0" borderId="21" xfId="42" applyNumberFormat="1" applyFont="1" applyBorder="1" applyAlignment="1">
      <alignment/>
    </xf>
    <xf numFmtId="4" fontId="0" fillId="0" borderId="11" xfId="42" applyNumberFormat="1" applyFont="1" applyBorder="1" applyAlignment="1">
      <alignment/>
    </xf>
    <xf numFmtId="4" fontId="0" fillId="0" borderId="18" xfId="42" applyNumberFormat="1" applyFont="1" applyBorder="1" applyAlignment="1">
      <alignment/>
    </xf>
    <xf numFmtId="182" fontId="1" fillId="0" borderId="11" xfId="42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42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171" fontId="0" fillId="0" borderId="25" xfId="42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182" fontId="0" fillId="0" borderId="27" xfId="42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right"/>
    </xf>
    <xf numFmtId="182" fontId="0" fillId="0" borderId="25" xfId="42" applyNumberFormat="1" applyFont="1" applyBorder="1" applyAlignment="1">
      <alignment/>
    </xf>
    <xf numFmtId="171" fontId="0" fillId="0" borderId="27" xfId="42" applyFont="1" applyBorder="1" applyAlignment="1">
      <alignment/>
    </xf>
    <xf numFmtId="0" fontId="1" fillId="0" borderId="28" xfId="0" applyFont="1" applyBorder="1" applyAlignment="1">
      <alignment horizontal="center"/>
    </xf>
    <xf numFmtId="182" fontId="26" fillId="0" borderId="0" xfId="42" applyNumberFormat="1" applyFont="1" applyBorder="1" applyAlignment="1">
      <alignment/>
    </xf>
    <xf numFmtId="182" fontId="26" fillId="0" borderId="0" xfId="42" applyNumberFormat="1" applyFont="1" applyAlignment="1">
      <alignment/>
    </xf>
    <xf numFmtId="171" fontId="0" fillId="0" borderId="1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182" fontId="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1" fillId="0" borderId="23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82" fontId="1" fillId="0" borderId="30" xfId="42" applyNumberFormat="1" applyFont="1" applyBorder="1" applyAlignment="1">
      <alignment horizontal="center"/>
    </xf>
    <xf numFmtId="182" fontId="0" fillId="0" borderId="33" xfId="42" applyNumberFormat="1" applyFont="1" applyBorder="1" applyAlignment="1">
      <alignment/>
    </xf>
    <xf numFmtId="182" fontId="0" fillId="0" borderId="34" xfId="42" applyNumberFormat="1" applyFont="1" applyBorder="1" applyAlignment="1">
      <alignment/>
    </xf>
    <xf numFmtId="182" fontId="1" fillId="0" borderId="31" xfId="42" applyNumberFormat="1" applyFont="1" applyBorder="1" applyAlignment="1">
      <alignment/>
    </xf>
    <xf numFmtId="182" fontId="0" fillId="0" borderId="31" xfId="42" applyNumberFormat="1" applyFont="1" applyBorder="1" applyAlignment="1">
      <alignment/>
    </xf>
    <xf numFmtId="182" fontId="1" fillId="0" borderId="35" xfId="42" applyNumberFormat="1" applyFont="1" applyBorder="1" applyAlignment="1">
      <alignment/>
    </xf>
    <xf numFmtId="182" fontId="0" fillId="0" borderId="31" xfId="42" applyNumberFormat="1" applyFont="1" applyBorder="1" applyAlignment="1">
      <alignment/>
    </xf>
    <xf numFmtId="171" fontId="1" fillId="0" borderId="32" xfId="42" applyFont="1" applyBorder="1" applyAlignment="1">
      <alignment/>
    </xf>
    <xf numFmtId="182" fontId="0" fillId="0" borderId="21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71" fontId="0" fillId="0" borderId="28" xfId="42" applyFont="1" applyBorder="1" applyAlignment="1">
      <alignment/>
    </xf>
    <xf numFmtId="0" fontId="1" fillId="0" borderId="37" xfId="0" applyFont="1" applyBorder="1" applyAlignment="1">
      <alignment horizontal="center"/>
    </xf>
    <xf numFmtId="171" fontId="0" fillId="0" borderId="19" xfId="42" applyFont="1" applyBorder="1" applyAlignment="1">
      <alignment/>
    </xf>
    <xf numFmtId="182" fontId="1" fillId="0" borderId="37" xfId="42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182" fontId="1" fillId="0" borderId="37" xfId="42" applyNumberFormat="1" applyFont="1" applyBorder="1" applyAlignment="1">
      <alignment/>
    </xf>
    <xf numFmtId="0" fontId="1" fillId="0" borderId="19" xfId="0" applyFont="1" applyBorder="1" applyAlignment="1">
      <alignment/>
    </xf>
    <xf numFmtId="182" fontId="1" fillId="0" borderId="38" xfId="42" applyNumberFormat="1" applyFont="1" applyBorder="1" applyAlignment="1">
      <alignment/>
    </xf>
    <xf numFmtId="182" fontId="0" fillId="0" borderId="39" xfId="42" applyNumberFormat="1" applyFont="1" applyBorder="1" applyAlignment="1">
      <alignment/>
    </xf>
    <xf numFmtId="182" fontId="0" fillId="0" borderId="37" xfId="42" applyNumberFormat="1" applyFont="1" applyBorder="1" applyAlignment="1">
      <alignment/>
    </xf>
    <xf numFmtId="182" fontId="0" fillId="0" borderId="40" xfId="42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171" fontId="1" fillId="0" borderId="41" xfId="0" applyNumberFormat="1" applyFont="1" applyBorder="1" applyAlignment="1">
      <alignment/>
    </xf>
    <xf numFmtId="4" fontId="0" fillId="0" borderId="25" xfId="42" applyNumberFormat="1" applyFont="1" applyBorder="1" applyAlignment="1">
      <alignment horizontal="center"/>
    </xf>
    <xf numFmtId="182" fontId="0" fillId="0" borderId="29" xfId="42" applyNumberFormat="1" applyFont="1" applyBorder="1" applyAlignment="1">
      <alignment/>
    </xf>
    <xf numFmtId="171" fontId="1" fillId="0" borderId="42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171" fontId="0" fillId="0" borderId="25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44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82" fontId="1" fillId="0" borderId="17" xfId="42" applyNumberFormat="1" applyFont="1" applyBorder="1" applyAlignment="1">
      <alignment horizontal="right"/>
    </xf>
    <xf numFmtId="182" fontId="27" fillId="0" borderId="17" xfId="0" applyNumberFormat="1" applyFont="1" applyBorder="1" applyAlignment="1">
      <alignment horizontal="right"/>
    </xf>
    <xf numFmtId="17" fontId="1" fillId="0" borderId="31" xfId="0" applyNumberFormat="1" applyFont="1" applyBorder="1" applyAlignment="1">
      <alignment horizontal="center"/>
    </xf>
    <xf numFmtId="182" fontId="1" fillId="0" borderId="31" xfId="42" applyNumberFormat="1" applyFont="1" applyBorder="1" applyAlignment="1">
      <alignment horizontal="right"/>
    </xf>
    <xf numFmtId="182" fontId="0" fillId="0" borderId="33" xfId="0" applyNumberFormat="1" applyFont="1" applyBorder="1" applyAlignment="1">
      <alignment horizontal="right"/>
    </xf>
    <xf numFmtId="182" fontId="0" fillId="0" borderId="31" xfId="42" applyNumberFormat="1" applyFont="1" applyBorder="1" applyAlignment="1">
      <alignment horizontal="right"/>
    </xf>
    <xf numFmtId="182" fontId="1" fillId="0" borderId="45" xfId="42" applyNumberFormat="1" applyFont="1" applyBorder="1" applyAlignment="1">
      <alignment horizontal="right"/>
    </xf>
    <xf numFmtId="182" fontId="0" fillId="0" borderId="33" xfId="42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182" fontId="27" fillId="0" borderId="45" xfId="0" applyNumberFormat="1" applyFont="1" applyBorder="1" applyAlignment="1">
      <alignment horizontal="right"/>
    </xf>
    <xf numFmtId="182" fontId="1" fillId="0" borderId="31" xfId="0" applyNumberFormat="1" applyFont="1" applyBorder="1" applyAlignment="1">
      <alignment/>
    </xf>
    <xf numFmtId="182" fontId="26" fillId="0" borderId="31" xfId="0" applyNumberFormat="1" applyFont="1" applyBorder="1" applyAlignment="1">
      <alignment/>
    </xf>
    <xf numFmtId="171" fontId="1" fillId="0" borderId="32" xfId="42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171" fontId="0" fillId="0" borderId="31" xfId="0" applyNumberFormat="1" applyFont="1" applyBorder="1" applyAlignment="1">
      <alignment/>
    </xf>
    <xf numFmtId="171" fontId="0" fillId="0" borderId="32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2" fontId="1" fillId="0" borderId="37" xfId="0" applyNumberFormat="1" applyFont="1" applyBorder="1" applyAlignment="1">
      <alignment horizontal="center"/>
    </xf>
    <xf numFmtId="0" fontId="1" fillId="0" borderId="0" xfId="42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1" fillId="0" borderId="12" xfId="42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23" xfId="0" applyFont="1" applyBorder="1" applyAlignment="1">
      <alignment horizontal="left" vertical="center"/>
    </xf>
    <xf numFmtId="0" fontId="30" fillId="0" borderId="27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0" fontId="25" fillId="0" borderId="2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0" xfId="0" applyFont="1" applyAlignment="1">
      <alignment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right"/>
    </xf>
    <xf numFmtId="169" fontId="4" fillId="0" borderId="19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right"/>
    </xf>
    <xf numFmtId="15" fontId="4" fillId="0" borderId="19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center"/>
    </xf>
    <xf numFmtId="182" fontId="4" fillId="0" borderId="0" xfId="42" applyNumberFormat="1" applyFont="1" applyBorder="1" applyAlignment="1">
      <alignment horizontal="center"/>
    </xf>
    <xf numFmtId="169" fontId="25" fillId="0" borderId="0" xfId="0" applyNumberFormat="1" applyFont="1" applyBorder="1" applyAlignment="1">
      <alignment horizontal="right"/>
    </xf>
    <xf numFmtId="169" fontId="25" fillId="0" borderId="19" xfId="0" applyNumberFormat="1" applyFont="1" applyBorder="1" applyAlignment="1">
      <alignment horizontal="right"/>
    </xf>
    <xf numFmtId="182" fontId="25" fillId="0" borderId="0" xfId="0" applyNumberFormat="1" applyFont="1" applyAlignment="1">
      <alignment/>
    </xf>
    <xf numFmtId="188" fontId="25" fillId="0" borderId="13" xfId="0" applyNumberFormat="1" applyFont="1" applyBorder="1" applyAlignment="1" quotePrefix="1">
      <alignment horizontal="center"/>
    </xf>
    <xf numFmtId="188" fontId="25" fillId="0" borderId="0" xfId="0" applyNumberFormat="1" applyFont="1" applyBorder="1" applyAlignment="1" quotePrefix="1">
      <alignment horizontal="center"/>
    </xf>
    <xf numFmtId="182" fontId="25" fillId="0" borderId="13" xfId="42" applyNumberFormat="1" applyFont="1" applyBorder="1" applyAlignment="1">
      <alignment/>
    </xf>
    <xf numFmtId="182" fontId="25" fillId="0" borderId="0" xfId="42" applyNumberFormat="1" applyFont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182" fontId="25" fillId="0" borderId="19" xfId="0" applyNumberFormat="1" applyFont="1" applyBorder="1" applyAlignment="1">
      <alignment horizontal="right"/>
    </xf>
    <xf numFmtId="188" fontId="25" fillId="0" borderId="14" xfId="0" applyNumberFormat="1" applyFont="1" applyBorder="1" applyAlignment="1" quotePrefix="1">
      <alignment horizontal="center"/>
    </xf>
    <xf numFmtId="182" fontId="25" fillId="0" borderId="14" xfId="42" applyNumberFormat="1" applyFont="1" applyBorder="1" applyAlignment="1">
      <alignment/>
    </xf>
    <xf numFmtId="169" fontId="33" fillId="0" borderId="0" xfId="0" applyNumberFormat="1" applyFont="1" applyBorder="1" applyAlignment="1">
      <alignment horizontal="right"/>
    </xf>
    <xf numFmtId="182" fontId="33" fillId="0" borderId="19" xfId="42" applyNumberFormat="1" applyFont="1" applyBorder="1" applyAlignment="1">
      <alignment horizontal="right"/>
    </xf>
    <xf numFmtId="188" fontId="25" fillId="0" borderId="22" xfId="0" applyNumberFormat="1" applyFont="1" applyBorder="1" applyAlignment="1" quotePrefix="1">
      <alignment horizontal="center"/>
    </xf>
    <xf numFmtId="182" fontId="25" fillId="0" borderId="22" xfId="42" applyNumberFormat="1" applyFont="1" applyBorder="1" applyAlignment="1">
      <alignment/>
    </xf>
    <xf numFmtId="169" fontId="34" fillId="0" borderId="0" xfId="0" applyNumberFormat="1" applyFont="1" applyBorder="1" applyAlignment="1">
      <alignment horizontal="right"/>
    </xf>
    <xf numFmtId="169" fontId="34" fillId="0" borderId="19" xfId="0" applyNumberFormat="1" applyFont="1" applyBorder="1" applyAlignment="1">
      <alignment horizontal="right"/>
    </xf>
    <xf numFmtId="182" fontId="4" fillId="0" borderId="19" xfId="42" applyNumberFormat="1" applyFont="1" applyBorder="1" applyAlignment="1">
      <alignment horizontal="right"/>
    </xf>
    <xf numFmtId="188" fontId="25" fillId="0" borderId="0" xfId="0" applyNumberFormat="1" applyFont="1" applyBorder="1" applyAlignment="1">
      <alignment horizontal="center"/>
    </xf>
    <xf numFmtId="182" fontId="4" fillId="0" borderId="0" xfId="42" applyNumberFormat="1" applyFont="1" applyBorder="1" applyAlignment="1">
      <alignment/>
    </xf>
    <xf numFmtId="182" fontId="25" fillId="0" borderId="19" xfId="42" applyNumberFormat="1" applyFont="1" applyBorder="1" applyAlignment="1">
      <alignment horizontal="right"/>
    </xf>
    <xf numFmtId="0" fontId="35" fillId="0" borderId="23" xfId="0" applyFont="1" applyBorder="1" applyAlignment="1">
      <alignment vertical="center"/>
    </xf>
    <xf numFmtId="188" fontId="4" fillId="0" borderId="46" xfId="0" applyNumberFormat="1" applyFont="1" applyBorder="1" applyAlignment="1">
      <alignment horizontal="right"/>
    </xf>
    <xf numFmtId="188" fontId="36" fillId="0" borderId="0" xfId="0" applyNumberFormat="1" applyFont="1" applyBorder="1" applyAlignment="1">
      <alignment horizontal="right"/>
    </xf>
    <xf numFmtId="182" fontId="4" fillId="0" borderId="46" xfId="42" applyNumberFormat="1" applyFont="1" applyBorder="1" applyAlignment="1">
      <alignment/>
    </xf>
    <xf numFmtId="182" fontId="36" fillId="0" borderId="0" xfId="42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188" fontId="25" fillId="0" borderId="22" xfId="0" applyNumberFormat="1" applyFont="1" applyBorder="1" applyAlignment="1">
      <alignment horizontal="center"/>
    </xf>
    <xf numFmtId="182" fontId="4" fillId="0" borderId="19" xfId="0" applyNumberFormat="1" applyFont="1" applyBorder="1" applyAlignment="1">
      <alignment/>
    </xf>
    <xf numFmtId="188" fontId="25" fillId="0" borderId="14" xfId="0" applyNumberFormat="1" applyFont="1" applyBorder="1" applyAlignment="1">
      <alignment horizontal="center"/>
    </xf>
    <xf numFmtId="169" fontId="36" fillId="0" borderId="0" xfId="0" applyNumberFormat="1" applyFont="1" applyBorder="1" applyAlignment="1">
      <alignment horizontal="right"/>
    </xf>
    <xf numFmtId="182" fontId="36" fillId="0" borderId="19" xfId="0" applyNumberFormat="1" applyFont="1" applyBorder="1" applyAlignment="1">
      <alignment/>
    </xf>
    <xf numFmtId="188" fontId="25" fillId="0" borderId="0" xfId="0" applyNumberFormat="1" applyFont="1" applyAlignment="1">
      <alignment/>
    </xf>
    <xf numFmtId="43" fontId="25" fillId="0" borderId="0" xfId="0" applyNumberFormat="1" applyFont="1" applyBorder="1" applyAlignment="1">
      <alignment/>
    </xf>
    <xf numFmtId="43" fontId="25" fillId="0" borderId="19" xfId="0" applyNumberFormat="1" applyFont="1" applyBorder="1" applyAlignment="1">
      <alignment/>
    </xf>
    <xf numFmtId="188" fontId="2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right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9" xfId="0" applyFont="1" applyBorder="1" applyAlignment="1">
      <alignment/>
    </xf>
    <xf numFmtId="0" fontId="35" fillId="0" borderId="23" xfId="0" applyFont="1" applyBorder="1" applyAlignment="1">
      <alignment/>
    </xf>
    <xf numFmtId="171" fontId="25" fillId="0" borderId="0" xfId="0" applyNumberFormat="1" applyFont="1" applyBorder="1" applyAlignment="1">
      <alignment horizontal="center"/>
    </xf>
    <xf numFmtId="171" fontId="2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82" fontId="25" fillId="0" borderId="19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182" fontId="37" fillId="0" borderId="0" xfId="42" applyNumberFormat="1" applyFont="1" applyBorder="1" applyAlignment="1">
      <alignment/>
    </xf>
    <xf numFmtId="182" fontId="37" fillId="0" borderId="19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4" fillId="0" borderId="15" xfId="42" applyNumberFormat="1" applyFont="1" applyBorder="1" applyAlignment="1">
      <alignment horizontal="right"/>
    </xf>
    <xf numFmtId="182" fontId="34" fillId="0" borderId="0" xfId="42" applyNumberFormat="1" applyFont="1" applyBorder="1" applyAlignment="1">
      <alignment horizontal="right"/>
    </xf>
    <xf numFmtId="182" fontId="4" fillId="0" borderId="47" xfId="42" applyNumberFormat="1" applyFont="1" applyBorder="1" applyAlignment="1">
      <alignment horizontal="right"/>
    </xf>
    <xf numFmtId="182" fontId="25" fillId="0" borderId="0" xfId="42" applyNumberFormat="1" applyFont="1" applyBorder="1" applyAlignment="1">
      <alignment horizontal="right"/>
    </xf>
    <xf numFmtId="182" fontId="25" fillId="0" borderId="15" xfId="42" applyNumberFormat="1" applyFont="1" applyBorder="1" applyAlignment="1">
      <alignment horizontal="right"/>
    </xf>
    <xf numFmtId="182" fontId="33" fillId="0" borderId="0" xfId="42" applyNumberFormat="1" applyFont="1" applyBorder="1" applyAlignment="1">
      <alignment horizontal="right"/>
    </xf>
    <xf numFmtId="0" fontId="38" fillId="0" borderId="23" xfId="0" applyFont="1" applyBorder="1" applyAlignment="1">
      <alignment/>
    </xf>
    <xf numFmtId="182" fontId="33" fillId="0" borderId="15" xfId="42" applyNumberFormat="1" applyFont="1" applyBorder="1" applyAlignment="1">
      <alignment horizontal="right"/>
    </xf>
    <xf numFmtId="182" fontId="4" fillId="0" borderId="10" xfId="42" applyNumberFormat="1" applyFont="1" applyBorder="1" applyAlignment="1">
      <alignment horizontal="right"/>
    </xf>
    <xf numFmtId="182" fontId="4" fillId="0" borderId="46" xfId="42" applyNumberFormat="1" applyFont="1" applyBorder="1" applyAlignment="1">
      <alignment horizontal="right"/>
    </xf>
    <xf numFmtId="182" fontId="4" fillId="0" borderId="48" xfId="4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4" fillId="0" borderId="19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4" fontId="25" fillId="0" borderId="19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25" fillId="0" borderId="25" xfId="0" applyNumberFormat="1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F10" sqref="F10"/>
    </sheetView>
  </sheetViews>
  <sheetFormatPr defaultColWidth="9.140625" defaultRowHeight="12.75"/>
  <cols>
    <col min="1" max="1" width="27.421875" style="213" customWidth="1"/>
    <col min="2" max="2" width="9.28125" style="315" customWidth="1"/>
    <col min="3" max="3" width="1.7109375" style="315" customWidth="1"/>
    <col min="4" max="4" width="8.7109375" style="213" customWidth="1"/>
    <col min="5" max="5" width="0.42578125" style="213" customWidth="1"/>
    <col min="6" max="6" width="8.7109375" style="213" customWidth="1"/>
    <col min="7" max="7" width="1.28515625" style="213" customWidth="1"/>
    <col min="8" max="8" width="7.421875" style="213" customWidth="1"/>
    <col min="9" max="9" width="1.421875" style="213" customWidth="1"/>
    <col min="10" max="10" width="13.57421875" style="213" customWidth="1"/>
    <col min="11" max="11" width="6.8515625" style="213" customWidth="1"/>
    <col min="12" max="12" width="8.140625" style="213" customWidth="1"/>
    <col min="13" max="13" width="6.57421875" style="213" customWidth="1"/>
    <col min="14" max="14" width="7.00390625" style="213" customWidth="1"/>
    <col min="15" max="15" width="8.140625" style="213" customWidth="1"/>
    <col min="16" max="16" width="8.28125" style="213" customWidth="1"/>
    <col min="17" max="17" width="8.7109375" style="213" customWidth="1"/>
    <col min="18" max="18" width="9.140625" style="213" customWidth="1"/>
    <col min="19" max="19" width="11.7109375" style="213" customWidth="1"/>
    <col min="20" max="20" width="9.140625" style="213" customWidth="1"/>
    <col min="21" max="21" width="13.00390625" style="213" customWidth="1"/>
    <col min="22" max="16384" width="9.140625" style="213" customWidth="1"/>
  </cols>
  <sheetData>
    <row r="1" spans="1:16" ht="15.75" customHeight="1">
      <c r="A1" s="316" t="s">
        <v>44</v>
      </c>
      <c r="B1" s="317"/>
      <c r="C1" s="317"/>
      <c r="D1" s="317"/>
      <c r="E1" s="207"/>
      <c r="F1" s="208"/>
      <c r="G1" s="208"/>
      <c r="H1" s="209"/>
      <c r="I1" s="210"/>
      <c r="J1" s="211"/>
      <c r="K1" s="212"/>
      <c r="L1" s="212"/>
      <c r="M1" s="212"/>
      <c r="N1" s="212"/>
      <c r="O1" s="212"/>
      <c r="P1" s="209"/>
    </row>
    <row r="2" spans="1:16" ht="12.75">
      <c r="A2" s="318" t="s">
        <v>261</v>
      </c>
      <c r="B2" s="319"/>
      <c r="C2" s="319"/>
      <c r="D2" s="319"/>
      <c r="E2" s="319"/>
      <c r="F2" s="202"/>
      <c r="G2" s="203"/>
      <c r="H2" s="204"/>
      <c r="I2" s="205"/>
      <c r="J2" s="320" t="s">
        <v>262</v>
      </c>
      <c r="K2" s="321"/>
      <c r="L2" s="321"/>
      <c r="M2" s="321"/>
      <c r="N2" s="321"/>
      <c r="O2" s="321"/>
      <c r="P2" s="322"/>
    </row>
    <row r="3" spans="1:18" ht="12">
      <c r="A3" s="206" t="s">
        <v>263</v>
      </c>
      <c r="B3" s="214"/>
      <c r="C3" s="214"/>
      <c r="D3" s="214"/>
      <c r="E3" s="214"/>
      <c r="F3" s="215"/>
      <c r="G3" s="203"/>
      <c r="H3" s="204"/>
      <c r="I3" s="216"/>
      <c r="J3" s="323" t="s">
        <v>264</v>
      </c>
      <c r="K3" s="324"/>
      <c r="L3" s="324"/>
      <c r="M3" s="324"/>
      <c r="N3" s="324"/>
      <c r="O3" s="324"/>
      <c r="P3" s="325"/>
      <c r="Q3" s="218"/>
      <c r="R3" s="210"/>
    </row>
    <row r="4" spans="1:18" ht="12.75">
      <c r="A4" s="219" t="s">
        <v>265</v>
      </c>
      <c r="B4" s="205"/>
      <c r="C4" s="205"/>
      <c r="D4" s="205"/>
      <c r="E4" s="205"/>
      <c r="F4" s="24"/>
      <c r="G4" s="210"/>
      <c r="H4" s="204"/>
      <c r="I4" s="216"/>
      <c r="J4" s="326"/>
      <c r="K4" s="324"/>
      <c r="L4" s="324"/>
      <c r="M4" s="324"/>
      <c r="N4" s="324"/>
      <c r="O4" s="324"/>
      <c r="P4" s="325"/>
      <c r="R4" s="213" t="s">
        <v>266</v>
      </c>
    </row>
    <row r="5" spans="1:16" ht="11.25">
      <c r="A5" s="220" t="s">
        <v>56</v>
      </c>
      <c r="B5" s="221">
        <v>41820</v>
      </c>
      <c r="C5" s="221"/>
      <c r="D5" s="221">
        <v>41639</v>
      </c>
      <c r="E5" s="221"/>
      <c r="F5" s="221"/>
      <c r="G5" s="221"/>
      <c r="H5" s="204"/>
      <c r="I5" s="210"/>
      <c r="J5" s="222"/>
      <c r="K5" s="210"/>
      <c r="L5" s="210"/>
      <c r="M5" s="210"/>
      <c r="N5" s="210"/>
      <c r="O5" s="210"/>
      <c r="P5" s="204"/>
    </row>
    <row r="6" spans="1:16" ht="11.25">
      <c r="A6" s="222"/>
      <c r="B6" s="223" t="s">
        <v>267</v>
      </c>
      <c r="C6" s="223"/>
      <c r="D6" s="223" t="s">
        <v>267</v>
      </c>
      <c r="E6" s="223"/>
      <c r="F6" s="223"/>
      <c r="G6" s="223"/>
      <c r="H6" s="204"/>
      <c r="I6" s="210"/>
      <c r="J6" s="220"/>
      <c r="K6" s="210"/>
      <c r="L6" s="210"/>
      <c r="M6" s="210"/>
      <c r="N6" s="210"/>
      <c r="O6" s="224" t="s">
        <v>268</v>
      </c>
      <c r="P6" s="225" t="s">
        <v>268</v>
      </c>
    </row>
    <row r="7" spans="1:16" ht="11.25">
      <c r="A7" s="222"/>
      <c r="B7" s="203"/>
      <c r="C7" s="203"/>
      <c r="D7" s="203"/>
      <c r="E7" s="203"/>
      <c r="F7" s="203"/>
      <c r="G7" s="203"/>
      <c r="H7" s="204"/>
      <c r="I7" s="210"/>
      <c r="J7" s="222"/>
      <c r="K7" s="210"/>
      <c r="L7" s="210"/>
      <c r="M7" s="210"/>
      <c r="N7" s="210"/>
      <c r="O7" s="226">
        <v>41820</v>
      </c>
      <c r="P7" s="227">
        <v>41455</v>
      </c>
    </row>
    <row r="8" spans="1:21" ht="11.25">
      <c r="A8" s="220" t="s">
        <v>6</v>
      </c>
      <c r="B8" s="228">
        <f>B9+B10+B11+B12</f>
        <v>127215</v>
      </c>
      <c r="C8" s="228"/>
      <c r="D8" s="229">
        <f>D9+D10+D11+D12</f>
        <v>130581</v>
      </c>
      <c r="E8" s="229"/>
      <c r="F8" s="229"/>
      <c r="G8" s="229"/>
      <c r="H8" s="204"/>
      <c r="I8" s="216"/>
      <c r="J8" s="220" t="s">
        <v>27</v>
      </c>
      <c r="K8" s="210"/>
      <c r="L8" s="210"/>
      <c r="M8" s="210"/>
      <c r="N8" s="210"/>
      <c r="O8" s="230" t="s">
        <v>269</v>
      </c>
      <c r="P8" s="231" t="s">
        <v>269</v>
      </c>
      <c r="U8" s="232"/>
    </row>
    <row r="9" spans="1:19" ht="11.25">
      <c r="A9" s="222" t="s">
        <v>31</v>
      </c>
      <c r="B9" s="233">
        <v>107855</v>
      </c>
      <c r="C9" s="234"/>
      <c r="D9" s="235">
        <v>111221</v>
      </c>
      <c r="E9" s="236"/>
      <c r="F9" s="236"/>
      <c r="G9" s="236"/>
      <c r="H9" s="204"/>
      <c r="I9" s="237"/>
      <c r="J9" s="238" t="s">
        <v>1</v>
      </c>
      <c r="K9" s="210"/>
      <c r="L9" s="210"/>
      <c r="M9" s="210"/>
      <c r="N9" s="210"/>
      <c r="O9" s="230">
        <f>179887+1</f>
        <v>179888</v>
      </c>
      <c r="P9" s="239">
        <v>201004</v>
      </c>
      <c r="S9" s="232"/>
    </row>
    <row r="10" spans="1:16" ht="13.5">
      <c r="A10" s="222" t="s">
        <v>45</v>
      </c>
      <c r="B10" s="240">
        <v>19360</v>
      </c>
      <c r="C10" s="234"/>
      <c r="D10" s="241">
        <v>19360</v>
      </c>
      <c r="E10" s="236"/>
      <c r="F10" s="236"/>
      <c r="G10" s="236"/>
      <c r="H10" s="204"/>
      <c r="I10" s="210"/>
      <c r="J10" s="222" t="s">
        <v>2</v>
      </c>
      <c r="K10" s="210"/>
      <c r="L10" s="210"/>
      <c r="M10" s="210"/>
      <c r="N10" s="210"/>
      <c r="O10" s="242">
        <f>-178935-1</f>
        <v>-178936</v>
      </c>
      <c r="P10" s="243">
        <v>-188654</v>
      </c>
    </row>
    <row r="11" spans="1:16" ht="13.5">
      <c r="A11" s="222"/>
      <c r="B11" s="244"/>
      <c r="C11" s="234"/>
      <c r="D11" s="245"/>
      <c r="E11" s="236"/>
      <c r="F11" s="236"/>
      <c r="G11" s="236"/>
      <c r="H11" s="204"/>
      <c r="I11" s="216"/>
      <c r="J11" s="220" t="s">
        <v>35</v>
      </c>
      <c r="K11" s="210"/>
      <c r="L11" s="210"/>
      <c r="M11" s="210"/>
      <c r="N11" s="210"/>
      <c r="O11" s="246">
        <f>SUM(O9:O10)</f>
        <v>952</v>
      </c>
      <c r="P11" s="247">
        <v>12350</v>
      </c>
    </row>
    <row r="12" spans="1:16" ht="11.25">
      <c r="A12" s="222"/>
      <c r="B12" s="240"/>
      <c r="C12" s="234"/>
      <c r="D12" s="241"/>
      <c r="E12" s="236"/>
      <c r="F12" s="236"/>
      <c r="G12" s="236"/>
      <c r="H12" s="204"/>
      <c r="I12" s="216"/>
      <c r="J12" s="220"/>
      <c r="K12" s="210"/>
      <c r="L12" s="210"/>
      <c r="M12" s="210"/>
      <c r="N12" s="210"/>
      <c r="O12" s="230"/>
      <c r="P12" s="248"/>
    </row>
    <row r="13" spans="1:16" ht="11.25">
      <c r="A13" s="222"/>
      <c r="B13" s="249"/>
      <c r="C13" s="249"/>
      <c r="D13" s="250"/>
      <c r="E13" s="250"/>
      <c r="F13" s="250"/>
      <c r="G13" s="250"/>
      <c r="H13" s="204"/>
      <c r="I13" s="216"/>
      <c r="J13" s="220" t="s">
        <v>28</v>
      </c>
      <c r="K13" s="210"/>
      <c r="L13" s="210"/>
      <c r="M13" s="210"/>
      <c r="N13" s="210"/>
      <c r="O13" s="230"/>
      <c r="P13" s="251"/>
    </row>
    <row r="14" spans="1:16" ht="11.25">
      <c r="A14" s="220" t="s">
        <v>7</v>
      </c>
      <c r="B14" s="228">
        <f>B15+B16+B17+B18</f>
        <v>261028</v>
      </c>
      <c r="C14" s="228"/>
      <c r="D14" s="250">
        <f>D15+D16+D17+D18</f>
        <v>273727</v>
      </c>
      <c r="E14" s="250"/>
      <c r="F14" s="250"/>
      <c r="G14" s="250"/>
      <c r="H14" s="204"/>
      <c r="I14" s="237"/>
      <c r="J14" s="238" t="s">
        <v>14</v>
      </c>
      <c r="K14" s="210"/>
      <c r="L14" s="210"/>
      <c r="M14" s="210"/>
      <c r="N14" s="210"/>
      <c r="O14" s="230">
        <v>0</v>
      </c>
      <c r="P14" s="251">
        <v>0</v>
      </c>
    </row>
    <row r="15" spans="1:16" ht="11.25">
      <c r="A15" s="238" t="s">
        <v>46</v>
      </c>
      <c r="B15" s="233">
        <v>104693</v>
      </c>
      <c r="C15" s="234"/>
      <c r="D15" s="235">
        <v>121173</v>
      </c>
      <c r="E15" s="236"/>
      <c r="F15" s="236"/>
      <c r="G15" s="236"/>
      <c r="H15" s="204"/>
      <c r="I15" s="216"/>
      <c r="J15" s="220" t="s">
        <v>36</v>
      </c>
      <c r="K15" s="210"/>
      <c r="L15" s="210"/>
      <c r="M15" s="210"/>
      <c r="N15" s="210"/>
      <c r="O15" s="224">
        <v>0</v>
      </c>
      <c r="P15" s="225">
        <v>0</v>
      </c>
    </row>
    <row r="16" spans="1:16" ht="11.25">
      <c r="A16" s="238" t="s">
        <v>47</v>
      </c>
      <c r="B16" s="244">
        <v>125533</v>
      </c>
      <c r="C16" s="234"/>
      <c r="D16" s="245">
        <v>114976</v>
      </c>
      <c r="E16" s="236"/>
      <c r="F16" s="236"/>
      <c r="G16" s="236"/>
      <c r="H16" s="204"/>
      <c r="I16" s="210"/>
      <c r="J16" s="222"/>
      <c r="K16" s="210"/>
      <c r="L16" s="210"/>
      <c r="M16" s="210"/>
      <c r="N16" s="210"/>
      <c r="O16" s="230"/>
      <c r="P16" s="248"/>
    </row>
    <row r="17" spans="1:16" ht="11.25">
      <c r="A17" s="252" t="s">
        <v>270</v>
      </c>
      <c r="B17" s="244">
        <v>27350</v>
      </c>
      <c r="C17" s="234"/>
      <c r="D17" s="245">
        <v>28358</v>
      </c>
      <c r="E17" s="236"/>
      <c r="F17" s="236"/>
      <c r="G17" s="236"/>
      <c r="H17" s="204"/>
      <c r="I17" s="216"/>
      <c r="J17" s="220" t="s">
        <v>29</v>
      </c>
      <c r="K17" s="210"/>
      <c r="L17" s="210"/>
      <c r="M17" s="210"/>
      <c r="N17" s="210"/>
      <c r="O17" s="230"/>
      <c r="P17" s="204"/>
    </row>
    <row r="18" spans="1:16" ht="11.25">
      <c r="A18" s="238" t="s">
        <v>130</v>
      </c>
      <c r="B18" s="240">
        <v>3452</v>
      </c>
      <c r="C18" s="234"/>
      <c r="D18" s="241">
        <v>9220</v>
      </c>
      <c r="E18" s="236"/>
      <c r="F18" s="236"/>
      <c r="G18" s="236"/>
      <c r="H18" s="204"/>
      <c r="I18" s="210"/>
      <c r="J18" s="222"/>
      <c r="K18" s="210"/>
      <c r="L18" s="210"/>
      <c r="M18" s="210"/>
      <c r="N18" s="210"/>
      <c r="O18" s="230"/>
      <c r="P18" s="251">
        <v>0</v>
      </c>
    </row>
    <row r="19" spans="1:16" ht="14.25" thickBot="1">
      <c r="A19" s="220" t="s">
        <v>271</v>
      </c>
      <c r="B19" s="253">
        <f>B8+B14</f>
        <v>388243</v>
      </c>
      <c r="C19" s="254"/>
      <c r="D19" s="255">
        <f>D8+D14</f>
        <v>404308</v>
      </c>
      <c r="E19" s="236"/>
      <c r="F19" s="236"/>
      <c r="G19" s="236"/>
      <c r="H19" s="204"/>
      <c r="I19" s="210"/>
      <c r="J19" s="222" t="s">
        <v>272</v>
      </c>
      <c r="K19" s="210"/>
      <c r="L19" s="210"/>
      <c r="M19" s="210"/>
      <c r="N19" s="210"/>
      <c r="O19" s="230">
        <v>-6720</v>
      </c>
      <c r="P19" s="251">
        <v>-6720</v>
      </c>
    </row>
    <row r="20" spans="1:16" ht="14.25" thickTop="1">
      <c r="A20" s="220" t="s">
        <v>273</v>
      </c>
      <c r="B20" s="228"/>
      <c r="C20" s="228"/>
      <c r="D20" s="236"/>
      <c r="E20" s="250"/>
      <c r="F20" s="256"/>
      <c r="G20" s="256"/>
      <c r="H20" s="204"/>
      <c r="I20" s="210"/>
      <c r="J20" s="222"/>
      <c r="K20" s="210"/>
      <c r="L20" s="210"/>
      <c r="M20" s="210"/>
      <c r="N20" s="210"/>
      <c r="O20" s="230"/>
      <c r="P20" s="251">
        <v>0</v>
      </c>
    </row>
    <row r="21" spans="1:16" ht="13.5">
      <c r="A21" s="257" t="s">
        <v>13</v>
      </c>
      <c r="B21" s="228">
        <f>B22+B23+B24+B25</f>
        <v>-209691</v>
      </c>
      <c r="C21" s="249"/>
      <c r="D21" s="250">
        <f>D22+D23+D24+D25</f>
        <v>-210709</v>
      </c>
      <c r="E21" s="250"/>
      <c r="F21" s="250"/>
      <c r="G21" s="250"/>
      <c r="H21" s="204"/>
      <c r="I21" s="216"/>
      <c r="J21" s="220" t="s">
        <v>37</v>
      </c>
      <c r="K21" s="210"/>
      <c r="L21" s="210"/>
      <c r="M21" s="210"/>
      <c r="N21" s="210"/>
      <c r="O21" s="246">
        <f>SUM(O18:O20)</f>
        <v>-6720</v>
      </c>
      <c r="P21" s="247">
        <v>-6720</v>
      </c>
    </row>
    <row r="22" spans="1:16" ht="11.25">
      <c r="A22" s="238" t="s">
        <v>39</v>
      </c>
      <c r="B22" s="233">
        <v>48500</v>
      </c>
      <c r="C22" s="234"/>
      <c r="D22" s="235">
        <v>48500</v>
      </c>
      <c r="E22" s="236"/>
      <c r="F22" s="236"/>
      <c r="G22" s="236"/>
      <c r="H22" s="204"/>
      <c r="I22" s="216"/>
      <c r="J22" s="220"/>
      <c r="K22" s="210"/>
      <c r="L22" s="210"/>
      <c r="M22" s="210"/>
      <c r="N22" s="210"/>
      <c r="O22" s="224"/>
      <c r="P22" s="248"/>
    </row>
    <row r="23" spans="1:16" ht="13.5">
      <c r="A23" s="238" t="s">
        <v>11</v>
      </c>
      <c r="B23" s="244">
        <v>106700</v>
      </c>
      <c r="C23" s="234"/>
      <c r="D23" s="245">
        <v>106700</v>
      </c>
      <c r="E23" s="236"/>
      <c r="F23" s="236"/>
      <c r="G23" s="236"/>
      <c r="H23" s="204"/>
      <c r="I23" s="216"/>
      <c r="J23" s="220" t="s">
        <v>274</v>
      </c>
      <c r="K23" s="210"/>
      <c r="L23" s="210"/>
      <c r="M23" s="210"/>
      <c r="N23" s="210"/>
      <c r="O23" s="246">
        <f>O11+O15+O21</f>
        <v>-5768</v>
      </c>
      <c r="P23" s="247">
        <v>5630</v>
      </c>
    </row>
    <row r="24" spans="1:16" ht="11.25">
      <c r="A24" s="238" t="s">
        <v>53</v>
      </c>
      <c r="B24" s="258">
        <v>68776</v>
      </c>
      <c r="C24" s="249"/>
      <c r="D24" s="245">
        <v>68776</v>
      </c>
      <c r="E24" s="236"/>
      <c r="F24" s="236"/>
      <c r="G24" s="236"/>
      <c r="H24" s="204"/>
      <c r="I24" s="216"/>
      <c r="J24" s="220" t="s">
        <v>203</v>
      </c>
      <c r="K24" s="210"/>
      <c r="L24" s="210"/>
      <c r="M24" s="210"/>
      <c r="N24" s="210"/>
      <c r="O24" s="230">
        <f>D18</f>
        <v>9220</v>
      </c>
      <c r="P24" s="259">
        <v>2142</v>
      </c>
    </row>
    <row r="25" spans="1:21" ht="13.5">
      <c r="A25" s="238" t="s">
        <v>40</v>
      </c>
      <c r="B25" s="260">
        <f>D25+B58</f>
        <v>-433667</v>
      </c>
      <c r="C25" s="249"/>
      <c r="D25" s="241">
        <v>-434685</v>
      </c>
      <c r="E25" s="236"/>
      <c r="F25" s="236"/>
      <c r="G25" s="236"/>
      <c r="H25" s="204"/>
      <c r="I25" s="216"/>
      <c r="J25" s="220" t="s">
        <v>204</v>
      </c>
      <c r="K25" s="210"/>
      <c r="L25" s="210"/>
      <c r="M25" s="210"/>
      <c r="N25" s="210"/>
      <c r="O25" s="261">
        <f>O23+O24</f>
        <v>3452</v>
      </c>
      <c r="P25" s="262">
        <v>7772</v>
      </c>
      <c r="S25" s="263"/>
      <c r="U25" s="263"/>
    </row>
    <row r="26" spans="1:16" ht="11.25">
      <c r="A26" s="238"/>
      <c r="B26" s="249"/>
      <c r="C26" s="249"/>
      <c r="D26" s="236"/>
      <c r="E26" s="236"/>
      <c r="F26" s="236"/>
      <c r="G26" s="236"/>
      <c r="H26" s="204"/>
      <c r="I26" s="210"/>
      <c r="J26" s="222" t="s">
        <v>275</v>
      </c>
      <c r="K26" s="210"/>
      <c r="L26" s="210"/>
      <c r="M26" s="210"/>
      <c r="N26" s="210"/>
      <c r="O26" s="264">
        <f>O11/4850</f>
        <v>0.19628865979381444</v>
      </c>
      <c r="P26" s="265">
        <v>2.5463917525773194</v>
      </c>
    </row>
    <row r="27" spans="1:16" ht="11.25">
      <c r="A27" s="257" t="s">
        <v>55</v>
      </c>
      <c r="B27" s="228">
        <f>B28+B29</f>
        <v>121114</v>
      </c>
      <c r="C27" s="228"/>
      <c r="D27" s="250">
        <f>D28+D29</f>
        <v>127833</v>
      </c>
      <c r="E27" s="250"/>
      <c r="F27" s="250"/>
      <c r="G27" s="250"/>
      <c r="H27" s="204"/>
      <c r="I27" s="210"/>
      <c r="J27" s="222"/>
      <c r="K27" s="210"/>
      <c r="L27" s="210"/>
      <c r="M27" s="210"/>
      <c r="N27" s="210"/>
      <c r="O27" s="210"/>
      <c r="P27" s="204"/>
    </row>
    <row r="28" spans="1:19" ht="11.25">
      <c r="A28" s="238" t="s">
        <v>276</v>
      </c>
      <c r="B28" s="266">
        <f>63914</f>
        <v>63914</v>
      </c>
      <c r="C28" s="249"/>
      <c r="D28" s="235">
        <v>70633</v>
      </c>
      <c r="E28" s="236"/>
      <c r="F28" s="236"/>
      <c r="G28" s="236"/>
      <c r="H28" s="204"/>
      <c r="I28" s="210"/>
      <c r="J28" s="222"/>
      <c r="K28" s="210"/>
      <c r="L28" s="210"/>
      <c r="M28" s="210"/>
      <c r="N28" s="210"/>
      <c r="O28" s="210"/>
      <c r="P28" s="204"/>
      <c r="S28" s="263"/>
    </row>
    <row r="29" spans="1:16" ht="11.25">
      <c r="A29" s="238" t="s">
        <v>277</v>
      </c>
      <c r="B29" s="260">
        <v>57200</v>
      </c>
      <c r="C29" s="249"/>
      <c r="D29" s="241">
        <v>57200</v>
      </c>
      <c r="E29" s="236"/>
      <c r="F29" s="236"/>
      <c r="G29" s="236"/>
      <c r="H29" s="204"/>
      <c r="I29" s="210"/>
      <c r="J29" s="222"/>
      <c r="K29" s="210"/>
      <c r="L29" s="210"/>
      <c r="M29" s="210"/>
      <c r="N29" s="210"/>
      <c r="O29" s="267"/>
      <c r="P29" s="204"/>
    </row>
    <row r="30" spans="1:16" ht="11.25">
      <c r="A30" s="238"/>
      <c r="B30" s="249"/>
      <c r="C30" s="249"/>
      <c r="D30" s="236"/>
      <c r="E30" s="236"/>
      <c r="F30" s="236"/>
      <c r="G30" s="236"/>
      <c r="H30" s="204"/>
      <c r="I30" s="267"/>
      <c r="J30" s="268"/>
      <c r="K30" s="210"/>
      <c r="L30" s="210"/>
      <c r="M30" s="210"/>
      <c r="N30" s="210"/>
      <c r="O30" s="203"/>
      <c r="P30" s="204"/>
    </row>
    <row r="31" spans="1:16" ht="11.25">
      <c r="A31" s="220" t="s">
        <v>8</v>
      </c>
      <c r="B31" s="228">
        <f>B32+B33+B34</f>
        <v>476820</v>
      </c>
      <c r="C31" s="228"/>
      <c r="D31" s="228">
        <f>D32+D33+D34</f>
        <v>487184</v>
      </c>
      <c r="E31" s="228"/>
      <c r="F31" s="228"/>
      <c r="G31" s="228"/>
      <c r="H31" s="204"/>
      <c r="I31" s="269"/>
      <c r="J31" s="270"/>
      <c r="K31" s="210"/>
      <c r="L31" s="210"/>
      <c r="M31" s="210"/>
      <c r="N31" s="210"/>
      <c r="O31" s="271"/>
      <c r="P31" s="204"/>
    </row>
    <row r="32" spans="1:16" ht="11.25">
      <c r="A32" s="222" t="s">
        <v>51</v>
      </c>
      <c r="B32" s="266">
        <v>359535</v>
      </c>
      <c r="C32" s="249"/>
      <c r="D32" s="235">
        <v>359535</v>
      </c>
      <c r="E32" s="236"/>
      <c r="F32" s="236"/>
      <c r="G32" s="236"/>
      <c r="H32" s="204"/>
      <c r="I32" s="210"/>
      <c r="J32" s="222"/>
      <c r="K32" s="210"/>
      <c r="L32" s="210"/>
      <c r="M32" s="210"/>
      <c r="N32" s="272"/>
      <c r="O32" s="271"/>
      <c r="P32" s="204"/>
    </row>
    <row r="33" spans="1:16" ht="12.75">
      <c r="A33" s="222" t="s">
        <v>52</v>
      </c>
      <c r="B33" s="258">
        <f>60043+49499+1091+199+650+2+1</f>
        <v>111485</v>
      </c>
      <c r="C33" s="249"/>
      <c r="D33" s="245">
        <f>487184-D32-D34</f>
        <v>122801</v>
      </c>
      <c r="E33" s="236"/>
      <c r="F33" s="236"/>
      <c r="G33" s="236"/>
      <c r="H33" s="204"/>
      <c r="I33" s="210"/>
      <c r="J33" s="222"/>
      <c r="K33" s="210"/>
      <c r="L33" s="321" t="s">
        <v>278</v>
      </c>
      <c r="M33" s="321"/>
      <c r="N33" s="321"/>
      <c r="O33" s="210"/>
      <c r="P33" s="204"/>
    </row>
    <row r="34" spans="1:16" ht="11.25">
      <c r="A34" s="222" t="s">
        <v>49</v>
      </c>
      <c r="B34" s="260">
        <f>5800</f>
        <v>5800</v>
      </c>
      <c r="C34" s="249"/>
      <c r="D34" s="241">
        <v>4848</v>
      </c>
      <c r="E34" s="236"/>
      <c r="F34" s="236"/>
      <c r="G34" s="236"/>
      <c r="H34" s="204"/>
      <c r="J34" s="222"/>
      <c r="K34" s="210"/>
      <c r="L34" s="272"/>
      <c r="M34" s="203" t="s">
        <v>279</v>
      </c>
      <c r="N34" s="272"/>
      <c r="O34" s="210"/>
      <c r="P34" s="204"/>
    </row>
    <row r="35" spans="1:16" ht="5.25" customHeight="1">
      <c r="A35" s="222"/>
      <c r="B35" s="249"/>
      <c r="C35" s="249"/>
      <c r="D35" s="236"/>
      <c r="E35" s="236"/>
      <c r="F35" s="236"/>
      <c r="G35" s="236"/>
      <c r="H35" s="204"/>
      <c r="J35" s="222"/>
      <c r="K35" s="210"/>
      <c r="L35" s="210"/>
      <c r="M35" s="210"/>
      <c r="N35" s="210"/>
      <c r="O35" s="210"/>
      <c r="P35" s="204"/>
    </row>
    <row r="36" spans="1:16" ht="14.25" thickBot="1">
      <c r="A36" s="257" t="s">
        <v>280</v>
      </c>
      <c r="B36" s="253">
        <f>B21+B27+B31</f>
        <v>388243</v>
      </c>
      <c r="C36" s="273"/>
      <c r="D36" s="255">
        <f>D21+D27+D31</f>
        <v>404308</v>
      </c>
      <c r="E36" s="250"/>
      <c r="F36" s="256"/>
      <c r="G36" s="256"/>
      <c r="H36" s="204"/>
      <c r="J36" s="274"/>
      <c r="K36" s="275"/>
      <c r="L36" s="275"/>
      <c r="M36" s="275"/>
      <c r="N36" s="275"/>
      <c r="O36" s="275"/>
      <c r="P36" s="276"/>
    </row>
    <row r="37" spans="1:16" ht="13.5" thickTop="1">
      <c r="A37" s="277" t="s">
        <v>175</v>
      </c>
      <c r="B37" s="278">
        <f>B21/4850</f>
        <v>-43.23525773195876</v>
      </c>
      <c r="C37" s="278">
        <f>C21/4850</f>
        <v>0</v>
      </c>
      <c r="D37" s="278">
        <f>D21/4850</f>
        <v>-43.44515463917526</v>
      </c>
      <c r="E37" s="279"/>
      <c r="F37" s="210"/>
      <c r="G37" s="210"/>
      <c r="H37" s="204"/>
      <c r="J37" s="327" t="s">
        <v>281</v>
      </c>
      <c r="K37" s="328"/>
      <c r="L37" s="328"/>
      <c r="M37" s="328"/>
      <c r="N37" s="328"/>
      <c r="O37" s="328"/>
      <c r="P37" s="329"/>
    </row>
    <row r="38" spans="1:16" ht="12.75" customHeight="1">
      <c r="A38" s="222"/>
      <c r="B38" s="278">
        <f>B19-B36</f>
        <v>0</v>
      </c>
      <c r="C38" s="278"/>
      <c r="D38" s="279"/>
      <c r="E38" s="279"/>
      <c r="F38" s="210"/>
      <c r="G38" s="210"/>
      <c r="H38" s="204"/>
      <c r="J38" s="323" t="s">
        <v>282</v>
      </c>
      <c r="K38" s="324"/>
      <c r="L38" s="324"/>
      <c r="M38" s="324"/>
      <c r="N38" s="324"/>
      <c r="O38" s="324"/>
      <c r="P38" s="325"/>
    </row>
    <row r="39" spans="1:16" ht="10.5" customHeight="1">
      <c r="A39" s="268"/>
      <c r="B39" s="271"/>
      <c r="C39" s="271"/>
      <c r="D39" s="269"/>
      <c r="E39" s="279"/>
      <c r="F39" s="210"/>
      <c r="G39" s="210"/>
      <c r="H39" s="204"/>
      <c r="J39" s="330"/>
      <c r="K39" s="331"/>
      <c r="L39" s="331"/>
      <c r="M39" s="331"/>
      <c r="N39" s="331"/>
      <c r="O39" s="331"/>
      <c r="P39" s="332"/>
    </row>
    <row r="40" spans="1:17" ht="12.75">
      <c r="A40" s="220"/>
      <c r="B40" s="321" t="s">
        <v>278</v>
      </c>
      <c r="C40" s="321"/>
      <c r="D40" s="321"/>
      <c r="E40" s="282"/>
      <c r="F40" s="203"/>
      <c r="G40" s="203"/>
      <c r="H40" s="204"/>
      <c r="J40" s="222"/>
      <c r="K40" s="210"/>
      <c r="L40" s="210"/>
      <c r="M40" s="210"/>
      <c r="N40" s="210"/>
      <c r="O40" s="210"/>
      <c r="P40" s="204"/>
      <c r="Q40" s="218"/>
    </row>
    <row r="41" spans="1:17" ht="11.25">
      <c r="A41" s="222"/>
      <c r="B41" s="272"/>
      <c r="C41" s="203" t="s">
        <v>279</v>
      </c>
      <c r="D41" s="272"/>
      <c r="E41" s="272"/>
      <c r="F41" s="271"/>
      <c r="G41" s="271"/>
      <c r="H41" s="204"/>
      <c r="J41" s="220" t="s">
        <v>17</v>
      </c>
      <c r="K41" s="203" t="s">
        <v>33</v>
      </c>
      <c r="L41" s="203" t="s">
        <v>33</v>
      </c>
      <c r="M41" s="203" t="s">
        <v>283</v>
      </c>
      <c r="N41" s="203" t="s">
        <v>284</v>
      </c>
      <c r="O41" s="203" t="s">
        <v>41</v>
      </c>
      <c r="P41" s="217" t="s">
        <v>25</v>
      </c>
      <c r="Q41" s="210"/>
    </row>
    <row r="42" spans="1:17" ht="12" thickBot="1">
      <c r="A42" s="274"/>
      <c r="B42" s="275"/>
      <c r="C42" s="275"/>
      <c r="D42" s="275"/>
      <c r="E42" s="275"/>
      <c r="F42" s="283"/>
      <c r="G42" s="203"/>
      <c r="H42" s="204"/>
      <c r="I42" s="210"/>
      <c r="J42" s="220"/>
      <c r="K42" s="280" t="s">
        <v>34</v>
      </c>
      <c r="L42" s="280" t="s">
        <v>0</v>
      </c>
      <c r="M42" s="280" t="s">
        <v>285</v>
      </c>
      <c r="N42" s="280" t="s">
        <v>285</v>
      </c>
      <c r="O42" s="280" t="s">
        <v>286</v>
      </c>
      <c r="P42" s="281" t="s">
        <v>267</v>
      </c>
      <c r="Q42" s="210"/>
    </row>
    <row r="43" spans="1:17" ht="12.75">
      <c r="A43" s="327" t="s">
        <v>287</v>
      </c>
      <c r="B43" s="328"/>
      <c r="C43" s="328"/>
      <c r="D43" s="328"/>
      <c r="E43" s="328"/>
      <c r="F43" s="328"/>
      <c r="G43" s="328"/>
      <c r="H43" s="329"/>
      <c r="I43" s="210"/>
      <c r="J43" s="222"/>
      <c r="K43" s="271"/>
      <c r="L43" s="271"/>
      <c r="M43" s="271"/>
      <c r="N43" s="271"/>
      <c r="O43" s="271"/>
      <c r="P43" s="284"/>
      <c r="Q43" s="210"/>
    </row>
    <row r="44" spans="1:17" ht="12.75">
      <c r="A44" s="323" t="s">
        <v>288</v>
      </c>
      <c r="B44" s="324"/>
      <c r="C44" s="324"/>
      <c r="D44" s="324"/>
      <c r="E44" s="324"/>
      <c r="F44" s="324"/>
      <c r="G44" s="324"/>
      <c r="H44" s="325"/>
      <c r="I44" s="24"/>
      <c r="J44" s="222" t="s">
        <v>289</v>
      </c>
      <c r="K44" s="236">
        <v>48500</v>
      </c>
      <c r="L44" s="236">
        <v>106700</v>
      </c>
      <c r="M44" s="236">
        <v>23872</v>
      </c>
      <c r="N44" s="236">
        <v>52409</v>
      </c>
      <c r="O44" s="236">
        <v>-435360</v>
      </c>
      <c r="P44" s="285">
        <v>-203879</v>
      </c>
      <c r="Q44" s="210"/>
    </row>
    <row r="45" spans="1:17" ht="11.25">
      <c r="A45" s="330"/>
      <c r="B45" s="331"/>
      <c r="C45" s="331"/>
      <c r="D45" s="331"/>
      <c r="E45" s="331"/>
      <c r="F45" s="331"/>
      <c r="G45" s="331"/>
      <c r="H45" s="332"/>
      <c r="I45" s="203"/>
      <c r="J45" s="222" t="s">
        <v>290</v>
      </c>
      <c r="K45" s="236"/>
      <c r="L45" s="236"/>
      <c r="M45" s="236"/>
      <c r="N45" s="236"/>
      <c r="O45" s="236"/>
      <c r="P45" s="285"/>
      <c r="Q45" s="210"/>
    </row>
    <row r="46" spans="1:17" ht="11.25">
      <c r="A46" s="220" t="s">
        <v>17</v>
      </c>
      <c r="B46" s="224" t="s">
        <v>291</v>
      </c>
      <c r="C46" s="224"/>
      <c r="D46" s="224" t="s">
        <v>291</v>
      </c>
      <c r="E46" s="224"/>
      <c r="F46" s="224" t="s">
        <v>292</v>
      </c>
      <c r="G46" s="224"/>
      <c r="H46" s="225" t="s">
        <v>292</v>
      </c>
      <c r="I46" s="210"/>
      <c r="J46" s="222" t="s">
        <v>293</v>
      </c>
      <c r="K46" s="236">
        <v>0</v>
      </c>
      <c r="L46" s="236">
        <v>0</v>
      </c>
      <c r="M46" s="236"/>
      <c r="N46" s="236">
        <v>0</v>
      </c>
      <c r="O46" s="236">
        <f>D58</f>
        <v>1937</v>
      </c>
      <c r="P46" s="285">
        <f>D58</f>
        <v>1937</v>
      </c>
      <c r="Q46" s="210"/>
    </row>
    <row r="47" spans="1:17" ht="11.25">
      <c r="A47" s="220"/>
      <c r="B47" s="226" t="s">
        <v>294</v>
      </c>
      <c r="C47" s="226"/>
      <c r="D47" s="226" t="s">
        <v>295</v>
      </c>
      <c r="E47" s="226"/>
      <c r="F47" s="226" t="s">
        <v>294</v>
      </c>
      <c r="G47" s="226"/>
      <c r="H47" s="227" t="s">
        <v>295</v>
      </c>
      <c r="I47" s="224"/>
      <c r="J47" s="222" t="s">
        <v>296</v>
      </c>
      <c r="K47" s="210"/>
      <c r="L47" s="210"/>
      <c r="M47" s="210"/>
      <c r="N47" s="210"/>
      <c r="O47" s="210"/>
      <c r="P47" s="204"/>
      <c r="Q47" s="210"/>
    </row>
    <row r="48" spans="1:17" ht="11.25">
      <c r="A48" s="222"/>
      <c r="B48" s="286" t="s">
        <v>267</v>
      </c>
      <c r="C48" s="223"/>
      <c r="D48" s="286" t="s">
        <v>267</v>
      </c>
      <c r="E48" s="287"/>
      <c r="F48" s="286" t="s">
        <v>267</v>
      </c>
      <c r="G48" s="287"/>
      <c r="H48" s="288" t="s">
        <v>267</v>
      </c>
      <c r="I48" s="226"/>
      <c r="J48" s="222" t="s">
        <v>297</v>
      </c>
      <c r="K48" s="236"/>
      <c r="L48" s="236"/>
      <c r="M48" s="236"/>
      <c r="N48" s="236"/>
      <c r="O48" s="236"/>
      <c r="P48" s="285"/>
      <c r="Q48" s="210"/>
    </row>
    <row r="49" spans="1:17" ht="13.5">
      <c r="A49" s="222"/>
      <c r="B49" s="287"/>
      <c r="C49" s="223"/>
      <c r="D49" s="223"/>
      <c r="E49" s="223"/>
      <c r="F49" s="223"/>
      <c r="G49" s="223"/>
      <c r="H49" s="289"/>
      <c r="I49" s="287"/>
      <c r="J49" s="222" t="s">
        <v>298</v>
      </c>
      <c r="K49" s="290">
        <v>48500</v>
      </c>
      <c r="L49" s="290">
        <v>106700</v>
      </c>
      <c r="M49" s="290">
        <v>23872</v>
      </c>
      <c r="N49" s="290">
        <f>N44</f>
        <v>52409</v>
      </c>
      <c r="O49" s="290">
        <f>O44+O46</f>
        <v>-433423</v>
      </c>
      <c r="P49" s="291">
        <f>P44+P46</f>
        <v>-201942</v>
      </c>
      <c r="Q49" s="210"/>
    </row>
    <row r="50" spans="1:17" ht="11.25">
      <c r="A50" s="220" t="s">
        <v>18</v>
      </c>
      <c r="B50" s="292">
        <f>190445</f>
        <v>190445</v>
      </c>
      <c r="C50" s="292"/>
      <c r="D50" s="292">
        <v>198825</v>
      </c>
      <c r="E50" s="292"/>
      <c r="F50" s="292">
        <f>B50-100122</f>
        <v>90323</v>
      </c>
      <c r="G50" s="292"/>
      <c r="H50" s="248">
        <v>86204</v>
      </c>
      <c r="I50" s="287"/>
      <c r="J50" s="222" t="s">
        <v>299</v>
      </c>
      <c r="K50" s="210"/>
      <c r="L50" s="210"/>
      <c r="M50" s="210"/>
      <c r="N50" s="210"/>
      <c r="O50" s="210"/>
      <c r="P50" s="204"/>
      <c r="Q50" s="210"/>
    </row>
    <row r="51" spans="1:17" ht="13.5">
      <c r="A51" s="220" t="s">
        <v>24</v>
      </c>
      <c r="B51" s="293">
        <f>178362</f>
        <v>178362</v>
      </c>
      <c r="C51" s="292"/>
      <c r="D51" s="294">
        <v>183579</v>
      </c>
      <c r="E51" s="294"/>
      <c r="F51" s="294">
        <f>B51-93443</f>
        <v>84919</v>
      </c>
      <c r="G51" s="294"/>
      <c r="H51" s="295">
        <v>80111</v>
      </c>
      <c r="I51" s="292"/>
      <c r="J51" s="220" t="s">
        <v>17</v>
      </c>
      <c r="K51" s="203" t="s">
        <v>33</v>
      </c>
      <c r="L51" s="203" t="s">
        <v>33</v>
      </c>
      <c r="M51" s="203" t="s">
        <v>283</v>
      </c>
      <c r="N51" s="203" t="s">
        <v>284</v>
      </c>
      <c r="O51" s="203" t="s">
        <v>41</v>
      </c>
      <c r="P51" s="217" t="s">
        <v>25</v>
      </c>
      <c r="Q51" s="210"/>
    </row>
    <row r="52" spans="1:17" ht="11.25">
      <c r="A52" s="220" t="s">
        <v>22</v>
      </c>
      <c r="B52" s="292">
        <f>B50-B51</f>
        <v>12083</v>
      </c>
      <c r="C52" s="292"/>
      <c r="D52" s="292">
        <v>15246</v>
      </c>
      <c r="E52" s="292"/>
      <c r="F52" s="292">
        <f>F50-F51</f>
        <v>5404</v>
      </c>
      <c r="G52" s="292"/>
      <c r="H52" s="248">
        <v>6093</v>
      </c>
      <c r="I52" s="296"/>
      <c r="J52" s="220"/>
      <c r="K52" s="280" t="s">
        <v>34</v>
      </c>
      <c r="L52" s="280" t="s">
        <v>0</v>
      </c>
      <c r="M52" s="280" t="s">
        <v>285</v>
      </c>
      <c r="N52" s="280" t="s">
        <v>285</v>
      </c>
      <c r="O52" s="280" t="s">
        <v>286</v>
      </c>
      <c r="P52" s="281" t="s">
        <v>21</v>
      </c>
      <c r="Q52" s="210"/>
    </row>
    <row r="53" spans="1:17" ht="13.5">
      <c r="A53" s="220" t="s">
        <v>23</v>
      </c>
      <c r="B53" s="297">
        <f>10009</f>
        <v>10009</v>
      </c>
      <c r="C53" s="296"/>
      <c r="D53" s="298">
        <v>12161</v>
      </c>
      <c r="E53" s="298"/>
      <c r="F53" s="298">
        <f>B53-5304</f>
        <v>4705</v>
      </c>
      <c r="G53" s="298"/>
      <c r="H53" s="295">
        <v>5918</v>
      </c>
      <c r="I53" s="292"/>
      <c r="J53" s="220"/>
      <c r="K53" s="280"/>
      <c r="L53" s="280"/>
      <c r="M53" s="280"/>
      <c r="N53" s="280"/>
      <c r="O53" s="280"/>
      <c r="P53" s="281"/>
      <c r="Q53" s="210"/>
    </row>
    <row r="54" spans="1:17" ht="11.25">
      <c r="A54" s="220" t="s">
        <v>300</v>
      </c>
      <c r="B54" s="292">
        <f>B52-B53</f>
        <v>2074</v>
      </c>
      <c r="C54" s="292"/>
      <c r="D54" s="292">
        <v>3085</v>
      </c>
      <c r="E54" s="292"/>
      <c r="F54" s="292">
        <f>F52-F53</f>
        <v>699</v>
      </c>
      <c r="G54" s="292"/>
      <c r="H54" s="248">
        <v>175</v>
      </c>
      <c r="I54" s="292"/>
      <c r="J54" s="222" t="s">
        <v>289</v>
      </c>
      <c r="K54" s="236">
        <v>48500</v>
      </c>
      <c r="L54" s="236">
        <v>106700</v>
      </c>
      <c r="M54" s="236">
        <v>23872</v>
      </c>
      <c r="N54" s="236">
        <v>44904</v>
      </c>
      <c r="O54" s="236">
        <f>D25</f>
        <v>-434685</v>
      </c>
      <c r="P54" s="285">
        <f>O54+N54+M54+L54+K54</f>
        <v>-210709</v>
      </c>
      <c r="Q54" s="210"/>
    </row>
    <row r="55" spans="1:17" ht="13.5">
      <c r="A55" s="299" t="s">
        <v>301</v>
      </c>
      <c r="B55" s="293">
        <v>104</v>
      </c>
      <c r="C55" s="292"/>
      <c r="D55" s="294">
        <v>154</v>
      </c>
      <c r="E55" s="294"/>
      <c r="F55" s="294">
        <v>35</v>
      </c>
      <c r="G55" s="294"/>
      <c r="H55" s="295">
        <v>9</v>
      </c>
      <c r="I55" s="292"/>
      <c r="J55" s="222" t="s">
        <v>302</v>
      </c>
      <c r="K55" s="210"/>
      <c r="L55" s="210"/>
      <c r="M55" s="210"/>
      <c r="N55" s="210"/>
      <c r="O55" s="210"/>
      <c r="P55" s="204"/>
      <c r="Q55" s="210"/>
    </row>
    <row r="56" spans="1:17" ht="11.25">
      <c r="A56" s="220" t="s">
        <v>303</v>
      </c>
      <c r="B56" s="292">
        <f>B54-B55</f>
        <v>1970</v>
      </c>
      <c r="C56" s="292">
        <v>0</v>
      </c>
      <c r="D56" s="292">
        <v>2931</v>
      </c>
      <c r="E56" s="292"/>
      <c r="F56" s="292">
        <f>F54-F55</f>
        <v>664</v>
      </c>
      <c r="G56" s="292"/>
      <c r="H56" s="248">
        <v>166</v>
      </c>
      <c r="I56" s="292"/>
      <c r="J56" s="222" t="s">
        <v>293</v>
      </c>
      <c r="K56" s="236">
        <v>0</v>
      </c>
      <c r="L56" s="236">
        <v>0</v>
      </c>
      <c r="M56" s="236"/>
      <c r="N56" s="236">
        <v>0</v>
      </c>
      <c r="O56" s="236">
        <f>B58</f>
        <v>1018</v>
      </c>
      <c r="P56" s="285">
        <f>O56</f>
        <v>1018</v>
      </c>
      <c r="Q56" s="210"/>
    </row>
    <row r="57" spans="1:17" ht="13.5">
      <c r="A57" s="220" t="s">
        <v>304</v>
      </c>
      <c r="B57" s="300">
        <f>952</f>
        <v>952</v>
      </c>
      <c r="C57" s="296"/>
      <c r="D57" s="298">
        <v>994</v>
      </c>
      <c r="E57" s="298"/>
      <c r="F57" s="298">
        <v>451</v>
      </c>
      <c r="G57" s="298"/>
      <c r="H57" s="295">
        <v>431</v>
      </c>
      <c r="I57" s="292"/>
      <c r="J57" s="222" t="s">
        <v>296</v>
      </c>
      <c r="K57" s="210"/>
      <c r="L57" s="210"/>
      <c r="M57" s="210"/>
      <c r="N57" s="210"/>
      <c r="O57" s="210"/>
      <c r="P57" s="204"/>
      <c r="Q57" s="210"/>
    </row>
    <row r="58" spans="1:17" ht="12" thickBot="1">
      <c r="A58" s="220" t="s">
        <v>305</v>
      </c>
      <c r="B58" s="301">
        <f>B56-B57</f>
        <v>1018</v>
      </c>
      <c r="C58" s="292">
        <v>0</v>
      </c>
      <c r="D58" s="301">
        <v>1937</v>
      </c>
      <c r="E58" s="292"/>
      <c r="F58" s="302">
        <f>F56-F57</f>
        <v>213</v>
      </c>
      <c r="G58" s="292"/>
      <c r="H58" s="303">
        <v>-265</v>
      </c>
      <c r="I58" s="292"/>
      <c r="J58" s="222" t="s">
        <v>306</v>
      </c>
      <c r="K58" s="236"/>
      <c r="L58" s="236"/>
      <c r="M58" s="236"/>
      <c r="N58" s="236"/>
      <c r="O58" s="236"/>
      <c r="P58" s="285"/>
      <c r="Q58" s="210"/>
    </row>
    <row r="59" spans="1:17" ht="14.25" thickTop="1">
      <c r="A59" s="220"/>
      <c r="B59" s="304" t="s">
        <v>21</v>
      </c>
      <c r="C59" s="304"/>
      <c r="D59" s="304" t="s">
        <v>21</v>
      </c>
      <c r="E59" s="304" t="s">
        <v>21</v>
      </c>
      <c r="F59" s="304" t="s">
        <v>21</v>
      </c>
      <c r="G59" s="304"/>
      <c r="H59" s="305" t="s">
        <v>21</v>
      </c>
      <c r="I59" s="292"/>
      <c r="J59" s="222" t="s">
        <v>289</v>
      </c>
      <c r="K59" s="290">
        <f aca="true" t="shared" si="0" ref="K59:P59">SUM(K54:K58)</f>
        <v>48500</v>
      </c>
      <c r="L59" s="290">
        <f t="shared" si="0"/>
        <v>106700</v>
      </c>
      <c r="M59" s="290">
        <f t="shared" si="0"/>
        <v>23872</v>
      </c>
      <c r="N59" s="290">
        <f t="shared" si="0"/>
        <v>44904</v>
      </c>
      <c r="O59" s="290">
        <f t="shared" si="0"/>
        <v>-433667</v>
      </c>
      <c r="P59" s="291">
        <f t="shared" si="0"/>
        <v>-209691</v>
      </c>
      <c r="Q59" s="210"/>
    </row>
    <row r="60" spans="1:17" ht="11.25">
      <c r="A60" s="220" t="s">
        <v>307</v>
      </c>
      <c r="B60" s="306">
        <f>B58/4850</f>
        <v>0.20989690721649484</v>
      </c>
      <c r="C60" s="306"/>
      <c r="D60" s="307">
        <v>0.3993814432989691</v>
      </c>
      <c r="E60" s="306"/>
      <c r="F60" s="307">
        <f>F58/4850</f>
        <v>0.043917525773195874</v>
      </c>
      <c r="G60" s="307"/>
      <c r="H60" s="308">
        <v>-0.05463917525773196</v>
      </c>
      <c r="I60" s="304"/>
      <c r="J60" s="222" t="s">
        <v>308</v>
      </c>
      <c r="K60" s="210"/>
      <c r="L60" s="210"/>
      <c r="M60" s="210"/>
      <c r="N60" s="210"/>
      <c r="O60" s="210"/>
      <c r="P60" s="204"/>
      <c r="Q60" s="210"/>
    </row>
    <row r="61" spans="1:17" ht="7.5" customHeight="1">
      <c r="A61" s="222"/>
      <c r="B61" s="210"/>
      <c r="C61" s="210"/>
      <c r="D61" s="210"/>
      <c r="E61" s="210"/>
      <c r="F61" s="210"/>
      <c r="G61" s="210"/>
      <c r="H61" s="204"/>
      <c r="I61" s="304"/>
      <c r="J61" s="222"/>
      <c r="K61" s="210"/>
      <c r="L61" s="210"/>
      <c r="M61" s="210"/>
      <c r="N61" s="210"/>
      <c r="O61" s="210"/>
      <c r="P61" s="204"/>
      <c r="Q61" s="210"/>
    </row>
    <row r="62" spans="1:17" ht="11.25">
      <c r="A62" s="222" t="s">
        <v>309</v>
      </c>
      <c r="B62" s="210"/>
      <c r="C62" s="210"/>
      <c r="D62" s="210"/>
      <c r="E62" s="210"/>
      <c r="F62" s="210"/>
      <c r="G62" s="210"/>
      <c r="H62" s="204"/>
      <c r="I62" s="304"/>
      <c r="J62" s="222"/>
      <c r="K62" s="210"/>
      <c r="L62" s="210"/>
      <c r="M62" s="210"/>
      <c r="N62" s="210"/>
      <c r="O62" s="210"/>
      <c r="P62" s="204"/>
      <c r="Q62" s="210"/>
    </row>
    <row r="63" spans="1:17" ht="11.25">
      <c r="A63" s="222" t="s">
        <v>310</v>
      </c>
      <c r="B63" s="210"/>
      <c r="C63" s="210"/>
      <c r="D63" s="210"/>
      <c r="E63" s="210"/>
      <c r="F63" s="210"/>
      <c r="G63" s="210"/>
      <c r="H63" s="204"/>
      <c r="I63" s="304"/>
      <c r="J63" s="222"/>
      <c r="K63" s="210"/>
      <c r="L63" s="210"/>
      <c r="M63" s="210"/>
      <c r="N63" s="210"/>
      <c r="O63" s="210"/>
      <c r="P63" s="204"/>
      <c r="Q63" s="210"/>
    </row>
    <row r="64" spans="1:17" ht="11.25">
      <c r="A64" s="222" t="s">
        <v>311</v>
      </c>
      <c r="B64" s="210"/>
      <c r="C64" s="210"/>
      <c r="D64" s="210"/>
      <c r="E64" s="210"/>
      <c r="F64" s="210"/>
      <c r="G64" s="210"/>
      <c r="H64" s="204"/>
      <c r="I64" s="304"/>
      <c r="J64" s="222"/>
      <c r="K64" s="210"/>
      <c r="L64" s="210"/>
      <c r="M64" s="210"/>
      <c r="N64" s="210"/>
      <c r="O64" s="210"/>
      <c r="P64" s="204"/>
      <c r="Q64" s="210"/>
    </row>
    <row r="65" spans="1:17" ht="11.25">
      <c r="A65" s="222"/>
      <c r="B65" s="210"/>
      <c r="C65" s="210"/>
      <c r="D65" s="210"/>
      <c r="E65" s="210"/>
      <c r="F65" s="210"/>
      <c r="G65" s="210"/>
      <c r="H65" s="204"/>
      <c r="I65" s="304"/>
      <c r="J65" s="222"/>
      <c r="K65" s="210"/>
      <c r="L65" s="210"/>
      <c r="M65" s="210"/>
      <c r="N65" s="210"/>
      <c r="O65" s="210"/>
      <c r="P65" s="204"/>
      <c r="Q65" s="210"/>
    </row>
    <row r="66" spans="1:17" ht="10.5" customHeight="1">
      <c r="A66" s="268"/>
      <c r="B66" s="309"/>
      <c r="C66" s="309"/>
      <c r="D66" s="309"/>
      <c r="E66" s="309"/>
      <c r="F66" s="267"/>
      <c r="G66" s="309"/>
      <c r="H66" s="310"/>
      <c r="I66" s="309"/>
      <c r="J66" s="222"/>
      <c r="K66" s="267"/>
      <c r="L66" s="210"/>
      <c r="M66" s="210"/>
      <c r="N66" s="210"/>
      <c r="O66" s="267"/>
      <c r="P66" s="204"/>
      <c r="Q66" s="210"/>
    </row>
    <row r="67" spans="1:17" ht="12.75">
      <c r="A67" s="220"/>
      <c r="B67" s="321" t="s">
        <v>278</v>
      </c>
      <c r="C67" s="321"/>
      <c r="D67" s="321"/>
      <c r="E67" s="282"/>
      <c r="F67" s="203"/>
      <c r="G67" s="203"/>
      <c r="H67" s="204"/>
      <c r="I67" s="311"/>
      <c r="J67" s="222"/>
      <c r="K67" s="203"/>
      <c r="L67" s="321" t="s">
        <v>278</v>
      </c>
      <c r="M67" s="321"/>
      <c r="N67" s="321"/>
      <c r="O67" s="203"/>
      <c r="P67" s="204"/>
      <c r="Q67" s="210"/>
    </row>
    <row r="68" spans="1:17" ht="12" thickBot="1">
      <c r="A68" s="274"/>
      <c r="B68" s="312"/>
      <c r="C68" s="283" t="s">
        <v>279</v>
      </c>
      <c r="D68" s="312"/>
      <c r="E68" s="312"/>
      <c r="F68" s="313"/>
      <c r="G68" s="313"/>
      <c r="H68" s="276"/>
      <c r="I68" s="314"/>
      <c r="J68" s="274"/>
      <c r="K68" s="313"/>
      <c r="L68" s="312"/>
      <c r="M68" s="283" t="s">
        <v>279</v>
      </c>
      <c r="N68" s="312"/>
      <c r="O68" s="313"/>
      <c r="P68" s="276"/>
      <c r="Q68" s="210"/>
    </row>
    <row r="69" spans="10:17" ht="11.25">
      <c r="J69" s="210"/>
      <c r="K69" s="210"/>
      <c r="L69" s="210"/>
      <c r="M69" s="210"/>
      <c r="N69" s="210"/>
      <c r="O69" s="210"/>
      <c r="P69" s="210"/>
      <c r="Q69" s="210"/>
    </row>
    <row r="70" spans="10:17" ht="11.25">
      <c r="J70" s="210"/>
      <c r="K70" s="210"/>
      <c r="L70" s="210"/>
      <c r="M70" s="210"/>
      <c r="N70" s="210"/>
      <c r="O70" s="210"/>
      <c r="P70" s="210"/>
      <c r="Q70" s="210"/>
    </row>
    <row r="71" spans="10:17" ht="11.25">
      <c r="J71" s="210"/>
      <c r="K71" s="210"/>
      <c r="L71" s="210"/>
      <c r="M71" s="210"/>
      <c r="N71" s="210"/>
      <c r="O71" s="210"/>
      <c r="P71" s="210"/>
      <c r="Q71" s="210"/>
    </row>
    <row r="72" spans="10:17" ht="11.25">
      <c r="J72" s="210"/>
      <c r="K72" s="210"/>
      <c r="L72" s="210"/>
      <c r="M72" s="210"/>
      <c r="N72" s="210"/>
      <c r="O72" s="210"/>
      <c r="P72" s="210"/>
      <c r="Q72" s="210"/>
    </row>
  </sheetData>
  <mergeCells count="15">
    <mergeCell ref="A45:H45"/>
    <mergeCell ref="B67:D67"/>
    <mergeCell ref="L67:N67"/>
    <mergeCell ref="J39:P39"/>
    <mergeCell ref="B40:D40"/>
    <mergeCell ref="A43:H43"/>
    <mergeCell ref="A44:H44"/>
    <mergeCell ref="J4:P4"/>
    <mergeCell ref="L33:N33"/>
    <mergeCell ref="J37:P37"/>
    <mergeCell ref="J38:P38"/>
    <mergeCell ref="A1:D1"/>
    <mergeCell ref="A2:E2"/>
    <mergeCell ref="J2:P2"/>
    <mergeCell ref="J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K22" sqref="K22"/>
    </sheetView>
  </sheetViews>
  <sheetFormatPr defaultColWidth="9.140625" defaultRowHeight="12.75"/>
  <cols>
    <col min="2" max="2" width="36.00390625" style="0" customWidth="1"/>
    <col min="3" max="3" width="4.140625" style="0" customWidth="1"/>
    <col min="4" max="4" width="4.57421875" style="0" customWidth="1"/>
    <col min="5" max="5" width="8.7109375" style="3" hidden="1" customWidth="1"/>
    <col min="6" max="6" width="15.57421875" style="0" customWidth="1"/>
    <col min="7" max="7" width="1.7109375" style="2" customWidth="1"/>
    <col min="8" max="8" width="15.140625" style="0" customWidth="1"/>
    <col min="9" max="9" width="9.28125" style="0" bestFit="1" customWidth="1"/>
    <col min="11" max="11" width="14.421875" style="0" customWidth="1"/>
  </cols>
  <sheetData>
    <row r="1" ht="13.5" thickBot="1"/>
    <row r="2" spans="2:8" ht="15.75" customHeight="1">
      <c r="B2" s="333" t="s">
        <v>44</v>
      </c>
      <c r="C2" s="334"/>
      <c r="D2" s="334"/>
      <c r="E2" s="334"/>
      <c r="F2" s="334"/>
      <c r="G2" s="334"/>
      <c r="H2" s="335"/>
    </row>
    <row r="3" spans="2:8" ht="15.75">
      <c r="B3" s="336" t="s">
        <v>30</v>
      </c>
      <c r="C3" s="337"/>
      <c r="D3" s="337"/>
      <c r="E3" s="337"/>
      <c r="F3" s="337"/>
      <c r="G3" s="337"/>
      <c r="H3" s="338"/>
    </row>
    <row r="4" spans="2:8" ht="16.5" thickBot="1">
      <c r="B4" s="336" t="s">
        <v>223</v>
      </c>
      <c r="C4" s="337"/>
      <c r="D4" s="337"/>
      <c r="E4" s="337"/>
      <c r="F4" s="337"/>
      <c r="G4" s="337"/>
      <c r="H4" s="338"/>
    </row>
    <row r="5" spans="2:8" ht="12.75">
      <c r="B5" s="101" t="s">
        <v>56</v>
      </c>
      <c r="C5" s="102"/>
      <c r="D5" s="126"/>
      <c r="E5" s="103" t="s">
        <v>16</v>
      </c>
      <c r="F5" s="126" t="s">
        <v>215</v>
      </c>
      <c r="G5" s="114"/>
      <c r="H5" s="126" t="s">
        <v>176</v>
      </c>
    </row>
    <row r="6" spans="2:8" ht="12.75">
      <c r="B6" s="93"/>
      <c r="C6" s="20"/>
      <c r="D6" s="127" t="s">
        <v>170</v>
      </c>
      <c r="E6" s="24"/>
      <c r="F6" s="127">
        <v>2014</v>
      </c>
      <c r="G6" s="50"/>
      <c r="H6" s="127">
        <v>2013</v>
      </c>
    </row>
    <row r="7" spans="2:8" ht="13.5" thickBot="1">
      <c r="B7" s="97"/>
      <c r="C7" s="98"/>
      <c r="D7" s="164"/>
      <c r="E7" s="99"/>
      <c r="F7" s="128" t="s">
        <v>21</v>
      </c>
      <c r="G7" s="100"/>
      <c r="H7" s="128" t="s">
        <v>21</v>
      </c>
    </row>
    <row r="8" spans="2:8" ht="13.5" thickBot="1">
      <c r="B8" s="7"/>
      <c r="C8" s="7"/>
      <c r="D8" s="163"/>
      <c r="E8" s="4"/>
      <c r="F8" s="127"/>
      <c r="G8" s="14"/>
      <c r="H8" s="127"/>
    </row>
    <row r="9" spans="2:8" ht="12.75">
      <c r="B9" s="101" t="s">
        <v>6</v>
      </c>
      <c r="C9" s="102"/>
      <c r="D9" s="126"/>
      <c r="E9" s="103"/>
      <c r="F9" s="129">
        <v>127214814</v>
      </c>
      <c r="G9" s="104"/>
      <c r="H9" s="129">
        <v>130581406</v>
      </c>
    </row>
    <row r="10" spans="2:11" ht="12.75">
      <c r="B10" s="105" t="s">
        <v>31</v>
      </c>
      <c r="C10" s="21"/>
      <c r="D10" s="163"/>
      <c r="E10" s="106"/>
      <c r="F10" s="130">
        <v>107854783</v>
      </c>
      <c r="G10" s="17"/>
      <c r="H10" s="130">
        <v>111221375</v>
      </c>
      <c r="K10" s="16"/>
    </row>
    <row r="11" spans="2:11" ht="12.75">
      <c r="B11" s="105" t="s">
        <v>45</v>
      </c>
      <c r="C11" s="21"/>
      <c r="D11" s="163">
        <v>1</v>
      </c>
      <c r="E11" s="106">
        <v>3</v>
      </c>
      <c r="F11" s="131">
        <v>19360031</v>
      </c>
      <c r="G11" s="17"/>
      <c r="H11" s="131">
        <v>19360031</v>
      </c>
      <c r="K11" s="16"/>
    </row>
    <row r="12" spans="2:8" ht="12.75">
      <c r="B12" s="105"/>
      <c r="C12" s="21"/>
      <c r="D12" s="163"/>
      <c r="E12" s="74"/>
      <c r="F12" s="132"/>
      <c r="G12" s="17"/>
      <c r="H12" s="132"/>
    </row>
    <row r="13" spans="2:8" ht="12.75">
      <c r="B13" s="93" t="s">
        <v>7</v>
      </c>
      <c r="C13" s="20"/>
      <c r="D13" s="127"/>
      <c r="E13" s="74"/>
      <c r="F13" s="132">
        <v>261028882</v>
      </c>
      <c r="G13" s="10">
        <f>SUM(G14:G17)</f>
        <v>0</v>
      </c>
      <c r="H13" s="132">
        <v>273727484</v>
      </c>
    </row>
    <row r="14" spans="2:8" ht="12.75">
      <c r="B14" s="107" t="s">
        <v>46</v>
      </c>
      <c r="C14" s="55"/>
      <c r="D14" s="190">
        <v>2</v>
      </c>
      <c r="E14" s="106">
        <v>4</v>
      </c>
      <c r="F14" s="130">
        <v>104693218</v>
      </c>
      <c r="G14" s="96"/>
      <c r="H14" s="130">
        <v>121173271</v>
      </c>
    </row>
    <row r="15" spans="2:8" ht="12.75">
      <c r="B15" s="107" t="s">
        <v>47</v>
      </c>
      <c r="C15" s="55"/>
      <c r="D15" s="190">
        <v>3</v>
      </c>
      <c r="E15" s="106">
        <v>5</v>
      </c>
      <c r="F15" s="133">
        <v>125533503</v>
      </c>
      <c r="G15" s="96"/>
      <c r="H15" s="133">
        <v>114976099</v>
      </c>
    </row>
    <row r="16" spans="2:9" ht="12.75">
      <c r="B16" s="107" t="s">
        <v>42</v>
      </c>
      <c r="C16" s="55"/>
      <c r="D16" s="190">
        <v>4</v>
      </c>
      <c r="E16" s="106">
        <v>6</v>
      </c>
      <c r="F16" s="133">
        <v>27350491</v>
      </c>
      <c r="G16" s="96"/>
      <c r="H16" s="133">
        <v>28358521</v>
      </c>
      <c r="I16" s="16"/>
    </row>
    <row r="17" spans="2:11" ht="12.75">
      <c r="B17" s="107" t="s">
        <v>130</v>
      </c>
      <c r="C17" s="55"/>
      <c r="D17" s="190">
        <v>5</v>
      </c>
      <c r="E17" s="106">
        <v>7</v>
      </c>
      <c r="F17" s="131">
        <v>3451670</v>
      </c>
      <c r="G17" s="96"/>
      <c r="H17" s="131">
        <v>9219593</v>
      </c>
      <c r="K17" s="16"/>
    </row>
    <row r="18" spans="2:8" ht="12.75">
      <c r="B18" s="107"/>
      <c r="C18" s="55"/>
      <c r="D18" s="190"/>
      <c r="E18" s="74"/>
      <c r="F18" s="133"/>
      <c r="G18" s="17"/>
      <c r="H18" s="133"/>
    </row>
    <row r="19" spans="2:8" ht="13.5" thickBot="1">
      <c r="B19" s="125" t="s">
        <v>219</v>
      </c>
      <c r="C19" s="20"/>
      <c r="D19" s="127"/>
      <c r="E19" s="57"/>
      <c r="F19" s="134">
        <v>388243696</v>
      </c>
      <c r="G19" s="17"/>
      <c r="H19" s="134">
        <v>404308890</v>
      </c>
    </row>
    <row r="20" spans="2:8" ht="13.5" thickTop="1">
      <c r="B20" s="105"/>
      <c r="C20" s="21"/>
      <c r="D20" s="163"/>
      <c r="E20" s="74"/>
      <c r="F20" s="132"/>
      <c r="G20" s="17"/>
      <c r="H20" s="132"/>
    </row>
    <row r="21" spans="2:8" ht="12.75">
      <c r="B21" s="93" t="s">
        <v>57</v>
      </c>
      <c r="C21" s="20"/>
      <c r="D21" s="127"/>
      <c r="E21" s="24"/>
      <c r="F21" s="135"/>
      <c r="G21" s="19"/>
      <c r="H21" s="135"/>
    </row>
    <row r="22" spans="2:8" ht="12.75">
      <c r="B22" s="105"/>
      <c r="C22" s="21"/>
      <c r="D22" s="163"/>
      <c r="E22" s="24"/>
      <c r="F22" s="135"/>
      <c r="G22" s="19"/>
      <c r="H22" s="135"/>
    </row>
    <row r="23" spans="2:8" ht="12.75">
      <c r="B23" s="108" t="s">
        <v>13</v>
      </c>
      <c r="C23" s="109"/>
      <c r="D23" s="191"/>
      <c r="E23" s="74"/>
      <c r="F23" s="132">
        <v>-209690875</v>
      </c>
      <c r="G23" s="17"/>
      <c r="H23" s="132">
        <v>-210709096</v>
      </c>
    </row>
    <row r="24" spans="2:8" ht="12.75">
      <c r="B24" s="107" t="s">
        <v>39</v>
      </c>
      <c r="C24" s="55"/>
      <c r="D24" s="190"/>
      <c r="E24" s="106">
        <v>8</v>
      </c>
      <c r="F24" s="130">
        <v>48500000</v>
      </c>
      <c r="G24" s="17"/>
      <c r="H24" s="130">
        <v>48500000</v>
      </c>
    </row>
    <row r="25" spans="2:8" ht="12.75">
      <c r="B25" s="107" t="s">
        <v>11</v>
      </c>
      <c r="C25" s="55"/>
      <c r="D25" s="190">
        <v>6</v>
      </c>
      <c r="E25" s="74">
        <v>9</v>
      </c>
      <c r="F25" s="133">
        <v>106700000</v>
      </c>
      <c r="G25" s="17"/>
      <c r="H25" s="133">
        <v>106700000</v>
      </c>
    </row>
    <row r="26" spans="2:8" ht="12.75">
      <c r="B26" s="107" t="s">
        <v>53</v>
      </c>
      <c r="C26" s="55"/>
      <c r="D26" s="190">
        <v>7</v>
      </c>
      <c r="E26" s="74">
        <v>10</v>
      </c>
      <c r="F26" s="133">
        <v>68775938</v>
      </c>
      <c r="G26" s="17"/>
      <c r="H26" s="133">
        <v>68775938</v>
      </c>
    </row>
    <row r="27" spans="2:8" ht="12.75">
      <c r="B27" s="107" t="s">
        <v>40</v>
      </c>
      <c r="C27" s="55"/>
      <c r="D27" s="190">
        <v>8</v>
      </c>
      <c r="E27" s="74">
        <v>11</v>
      </c>
      <c r="F27" s="131">
        <v>-433666813</v>
      </c>
      <c r="G27" s="17"/>
      <c r="H27" s="131">
        <v>-434685034</v>
      </c>
    </row>
    <row r="28" spans="2:8" ht="12.75">
      <c r="B28" s="107"/>
      <c r="C28" s="55"/>
      <c r="D28" s="190"/>
      <c r="E28" s="74"/>
      <c r="F28" s="133"/>
      <c r="G28" s="17"/>
      <c r="H28" s="133"/>
    </row>
    <row r="29" spans="2:8" ht="12.75">
      <c r="B29" s="108" t="s">
        <v>55</v>
      </c>
      <c r="C29" s="109"/>
      <c r="D29" s="191"/>
      <c r="E29" s="74"/>
      <c r="F29" s="132">
        <v>121113838</v>
      </c>
      <c r="G29" s="10">
        <f>SUM(G30:G31)</f>
        <v>0</v>
      </c>
      <c r="H29" s="132">
        <v>127832688</v>
      </c>
    </row>
    <row r="30" spans="2:8" ht="12.75">
      <c r="B30" s="107" t="s">
        <v>245</v>
      </c>
      <c r="C30" s="55"/>
      <c r="D30" s="190">
        <v>9</v>
      </c>
      <c r="E30" s="74">
        <v>12</v>
      </c>
      <c r="F30" s="130">
        <v>63913838</v>
      </c>
      <c r="G30" s="17"/>
      <c r="H30" s="130">
        <v>70632688</v>
      </c>
    </row>
    <row r="31" spans="2:8" ht="12.75">
      <c r="B31" s="107" t="s">
        <v>246</v>
      </c>
      <c r="C31" s="55"/>
      <c r="D31" s="190">
        <v>10</v>
      </c>
      <c r="E31" s="74">
        <v>13</v>
      </c>
      <c r="F31" s="131">
        <v>57200000</v>
      </c>
      <c r="G31" s="17"/>
      <c r="H31" s="131">
        <v>57200000</v>
      </c>
    </row>
    <row r="32" spans="2:8" ht="12.75">
      <c r="B32" s="107"/>
      <c r="C32" s="55"/>
      <c r="D32" s="190"/>
      <c r="E32" s="74"/>
      <c r="F32" s="133"/>
      <c r="G32" s="17"/>
      <c r="H32" s="133"/>
    </row>
    <row r="33" spans="2:8" ht="12.75">
      <c r="B33" s="93" t="s">
        <v>8</v>
      </c>
      <c r="C33" s="20"/>
      <c r="D33" s="127"/>
      <c r="E33" s="74"/>
      <c r="F33" s="132">
        <v>476820733</v>
      </c>
      <c r="G33" s="10">
        <f>G34+G35+G36+G37+G38+G39+G40</f>
        <v>0</v>
      </c>
      <c r="H33" s="132">
        <v>487185298</v>
      </c>
    </row>
    <row r="34" spans="2:8" ht="12.75">
      <c r="B34" s="94" t="s">
        <v>51</v>
      </c>
      <c r="C34" s="78"/>
      <c r="D34" s="192">
        <v>11</v>
      </c>
      <c r="E34" s="95">
        <v>14</v>
      </c>
      <c r="F34" s="130">
        <v>359535025</v>
      </c>
      <c r="G34" s="96"/>
      <c r="H34" s="130">
        <v>359535025</v>
      </c>
    </row>
    <row r="35" spans="2:8" ht="12.75">
      <c r="B35" s="94" t="s">
        <v>48</v>
      </c>
      <c r="C35" s="78"/>
      <c r="D35" s="193">
        <v>12</v>
      </c>
      <c r="E35" s="74">
        <v>15</v>
      </c>
      <c r="F35" s="133">
        <v>60043745</v>
      </c>
      <c r="G35" s="96"/>
      <c r="H35" s="133">
        <v>70668216</v>
      </c>
    </row>
    <row r="36" spans="2:8" ht="12.75">
      <c r="B36" s="94" t="s">
        <v>52</v>
      </c>
      <c r="C36" s="78"/>
      <c r="D36" s="193">
        <v>13</v>
      </c>
      <c r="E36" s="74">
        <v>16</v>
      </c>
      <c r="F36" s="133">
        <v>49499517</v>
      </c>
      <c r="G36" s="96"/>
      <c r="H36" s="133">
        <v>50273592</v>
      </c>
    </row>
    <row r="37" spans="2:8" ht="12.75">
      <c r="B37" s="107" t="s">
        <v>54</v>
      </c>
      <c r="C37" s="55"/>
      <c r="D37" s="190"/>
      <c r="E37" s="74"/>
      <c r="F37" s="133">
        <v>1091869</v>
      </c>
      <c r="G37" s="17"/>
      <c r="H37" s="133">
        <v>1091869</v>
      </c>
    </row>
    <row r="38" spans="2:8" ht="12.75">
      <c r="B38" s="107" t="s">
        <v>131</v>
      </c>
      <c r="C38" s="55"/>
      <c r="D38" s="190">
        <v>14</v>
      </c>
      <c r="E38" s="74">
        <v>17</v>
      </c>
      <c r="F38" s="133">
        <v>199413</v>
      </c>
      <c r="G38" s="17"/>
      <c r="H38" s="133">
        <v>117655</v>
      </c>
    </row>
    <row r="39" spans="2:8" ht="12.75">
      <c r="B39" s="94" t="s">
        <v>49</v>
      </c>
      <c r="C39" s="78"/>
      <c r="D39" s="193">
        <v>15</v>
      </c>
      <c r="E39" s="74">
        <v>18</v>
      </c>
      <c r="F39" s="133">
        <v>5800223</v>
      </c>
      <c r="G39" s="96"/>
      <c r="H39" s="133">
        <v>4848000</v>
      </c>
    </row>
    <row r="40" spans="2:8" ht="12.75">
      <c r="B40" s="94" t="s">
        <v>50</v>
      </c>
      <c r="C40" s="78"/>
      <c r="D40" s="192"/>
      <c r="E40" s="74"/>
      <c r="F40" s="131">
        <v>650941</v>
      </c>
      <c r="G40" s="96"/>
      <c r="H40" s="131">
        <v>650941</v>
      </c>
    </row>
    <row r="41" spans="2:8" ht="12.75">
      <c r="B41" s="94"/>
      <c r="C41" s="78"/>
      <c r="D41" s="192"/>
      <c r="E41" s="74"/>
      <c r="F41" s="133"/>
      <c r="G41" s="96"/>
      <c r="H41" s="133"/>
    </row>
    <row r="42" spans="2:8" ht="13.5" thickBot="1">
      <c r="B42" s="108" t="s">
        <v>220</v>
      </c>
      <c r="C42" s="109"/>
      <c r="D42" s="191"/>
      <c r="E42" s="57" t="s">
        <v>9</v>
      </c>
      <c r="F42" s="134">
        <v>388243696</v>
      </c>
      <c r="G42" s="17"/>
      <c r="H42" s="134">
        <v>404308890</v>
      </c>
    </row>
    <row r="43" spans="2:8" ht="13.5" thickTop="1">
      <c r="B43" s="108"/>
      <c r="C43" s="109"/>
      <c r="D43" s="191"/>
      <c r="E43" s="57"/>
      <c r="F43" s="132"/>
      <c r="G43" s="17"/>
      <c r="H43" s="132"/>
    </row>
    <row r="44" spans="2:8" ht="13.5" thickBot="1">
      <c r="B44" s="110" t="s">
        <v>175</v>
      </c>
      <c r="C44" s="111"/>
      <c r="D44" s="194"/>
      <c r="E44" s="112"/>
      <c r="F44" s="136">
        <v>-43.23523195876289</v>
      </c>
      <c r="G44" s="113"/>
      <c r="H44" s="136">
        <v>-43.44517443298969</v>
      </c>
    </row>
    <row r="45" spans="2:8" ht="12.75">
      <c r="B45" s="25"/>
      <c r="C45" s="25"/>
      <c r="D45" s="25"/>
      <c r="E45" s="6"/>
      <c r="F45" s="49"/>
      <c r="G45" s="13"/>
      <c r="H45" s="49"/>
    </row>
    <row r="46" spans="5:8" ht="12.75">
      <c r="E46"/>
      <c r="G46"/>
      <c r="H46" s="16"/>
    </row>
    <row r="47" spans="5:8" ht="12.75">
      <c r="E47"/>
      <c r="F47" s="16">
        <f>F19-F42</f>
        <v>0</v>
      </c>
      <c r="G47" s="16">
        <f>G19-G42</f>
        <v>0</v>
      </c>
      <c r="H47" s="16">
        <f>H19-H42</f>
        <v>0</v>
      </c>
    </row>
    <row r="48" spans="5:8" ht="12.75">
      <c r="E48"/>
      <c r="F48" s="16"/>
      <c r="G48"/>
      <c r="H48" s="16"/>
    </row>
    <row r="49" spans="2:6" ht="12.75">
      <c r="B49" s="1"/>
      <c r="C49" s="1"/>
      <c r="D49" s="1"/>
      <c r="E49" s="4"/>
      <c r="F49" s="1"/>
    </row>
    <row r="51" spans="5:7" ht="12.75">
      <c r="E51"/>
      <c r="G51"/>
    </row>
    <row r="52" spans="5:7" ht="12.75">
      <c r="E52"/>
      <c r="G52"/>
    </row>
    <row r="53" spans="5:7" ht="12.75">
      <c r="E53"/>
      <c r="F53" s="1"/>
      <c r="G53" s="1"/>
    </row>
    <row r="54" spans="5:7" ht="12.75">
      <c r="E54"/>
      <c r="F54" s="1"/>
      <c r="G54" s="1"/>
    </row>
    <row r="55" spans="2:7" ht="12.75">
      <c r="B55" s="1"/>
      <c r="C55" s="1"/>
      <c r="D55" s="1"/>
      <c r="E55" s="1"/>
      <c r="G55" s="1"/>
    </row>
    <row r="56" spans="2:7" ht="12.75">
      <c r="B56" s="1"/>
      <c r="C56" s="1"/>
      <c r="D56" s="1"/>
      <c r="E56" s="1"/>
      <c r="G56"/>
    </row>
  </sheetData>
  <sheetProtection/>
  <mergeCells count="3">
    <mergeCell ref="B2:H2"/>
    <mergeCell ref="B3:H3"/>
    <mergeCell ref="B4:H4"/>
  </mergeCells>
  <printOptions horizontalCentered="1"/>
  <pageMargins left="0.51" right="0.75" top="0.75" bottom="0.5" header="0.5" footer="0.5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37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2" width="9.140625" style="7" customWidth="1"/>
    <col min="3" max="3" width="31.421875" style="7" customWidth="1"/>
    <col min="4" max="4" width="5.8515625" style="7" customWidth="1"/>
    <col min="5" max="5" width="12.7109375" style="9" customWidth="1"/>
    <col min="6" max="6" width="9.57421875" style="7" hidden="1" customWidth="1"/>
    <col min="7" max="7" width="1.7109375" style="7" customWidth="1"/>
    <col min="8" max="8" width="13.00390625" style="7" customWidth="1"/>
    <col min="9" max="9" width="10.421875" style="7" hidden="1" customWidth="1"/>
    <col min="10" max="11" width="11.421875" style="7" hidden="1" customWidth="1"/>
    <col min="12" max="12" width="12.140625" style="7" customWidth="1"/>
    <col min="13" max="13" width="9.140625" style="7" customWidth="1"/>
    <col min="14" max="14" width="14.140625" style="7" customWidth="1"/>
    <col min="15" max="16384" width="9.140625" style="7" customWidth="1"/>
  </cols>
  <sheetData>
    <row r="1" spans="3:9" ht="15.75">
      <c r="C1" s="339" t="s">
        <v>44</v>
      </c>
      <c r="D1" s="339"/>
      <c r="E1" s="339"/>
      <c r="F1" s="339"/>
      <c r="G1" s="339"/>
      <c r="H1" s="339"/>
      <c r="I1" s="67"/>
    </row>
    <row r="2" spans="3:9" ht="15.75">
      <c r="C2" s="339" t="s">
        <v>247</v>
      </c>
      <c r="D2" s="339"/>
      <c r="E2" s="339"/>
      <c r="F2" s="339"/>
      <c r="G2" s="339"/>
      <c r="H2" s="339"/>
      <c r="I2" s="67"/>
    </row>
    <row r="3" spans="3:9" ht="15.75">
      <c r="C3" s="339" t="s">
        <v>222</v>
      </c>
      <c r="D3" s="339"/>
      <c r="E3" s="339"/>
      <c r="F3" s="339"/>
      <c r="G3" s="339"/>
      <c r="H3" s="339"/>
      <c r="I3" s="67"/>
    </row>
    <row r="4" ht="13.5" thickBot="1"/>
    <row r="5" spans="3:12" ht="13.5" thickBot="1">
      <c r="C5" s="101" t="s">
        <v>17</v>
      </c>
      <c r="D5" s="126" t="s">
        <v>16</v>
      </c>
      <c r="E5" s="140">
        <v>2014</v>
      </c>
      <c r="F5" s="103" t="s">
        <v>195</v>
      </c>
      <c r="G5" s="141"/>
      <c r="H5" s="160">
        <v>2013</v>
      </c>
      <c r="I5" s="115" t="s">
        <v>195</v>
      </c>
      <c r="J5" s="161" t="s">
        <v>185</v>
      </c>
      <c r="K5" s="167" t="s">
        <v>185</v>
      </c>
      <c r="L5" s="165"/>
    </row>
    <row r="6" spans="3:12" ht="12.75">
      <c r="C6" s="105"/>
      <c r="D6" s="163"/>
      <c r="E6" s="142" t="s">
        <v>21</v>
      </c>
      <c r="F6" s="24" t="s">
        <v>196</v>
      </c>
      <c r="G6" s="143"/>
      <c r="H6" s="29" t="s">
        <v>21</v>
      </c>
      <c r="I6" s="75" t="s">
        <v>196</v>
      </c>
      <c r="J6" s="21" t="s">
        <v>187</v>
      </c>
      <c r="K6" s="168" t="s">
        <v>195</v>
      </c>
      <c r="L6" s="162" t="s">
        <v>186</v>
      </c>
    </row>
    <row r="7" spans="3:12" ht="12.75">
      <c r="C7" s="105"/>
      <c r="D7" s="127"/>
      <c r="E7" s="195"/>
      <c r="F7" s="196">
        <v>2012</v>
      </c>
      <c r="G7" s="143"/>
      <c r="H7" s="197"/>
      <c r="I7" s="198">
        <v>2011</v>
      </c>
      <c r="J7" s="21"/>
      <c r="K7" s="177"/>
      <c r="L7" s="145"/>
    </row>
    <row r="8" spans="3:14" ht="12.75">
      <c r="C8" s="60" t="s">
        <v>18</v>
      </c>
      <c r="D8" s="199">
        <v>16</v>
      </c>
      <c r="E8" s="200">
        <f>'N-5'!E2</f>
        <v>190444576</v>
      </c>
      <c r="F8" s="201"/>
      <c r="G8" s="31"/>
      <c r="H8" s="200">
        <v>198825238</v>
      </c>
      <c r="I8" s="200"/>
      <c r="J8" s="118">
        <f>(E8-H8)/H8*100</f>
        <v>-4.215089635652794</v>
      </c>
      <c r="K8" s="118">
        <f>(E8-H8)/H8*100</f>
        <v>-4.215089635652794</v>
      </c>
      <c r="L8" s="31"/>
      <c r="N8" s="124"/>
    </row>
    <row r="9" spans="3:12" ht="12.75">
      <c r="C9" s="60"/>
      <c r="D9" s="199"/>
      <c r="E9" s="200"/>
      <c r="F9" s="201"/>
      <c r="G9" s="31"/>
      <c r="H9" s="200"/>
      <c r="I9" s="200"/>
      <c r="J9" s="118"/>
      <c r="K9" s="118" t="e">
        <f aca="true" t="shared" si="0" ref="K9:K31">(E9-H9)/H9*100</f>
        <v>#DIV/0!</v>
      </c>
      <c r="L9" s="31"/>
    </row>
    <row r="10" spans="3:14" ht="12.75" hidden="1">
      <c r="C10" s="93" t="s">
        <v>188</v>
      </c>
      <c r="D10" s="163"/>
      <c r="E10" s="146">
        <v>881</v>
      </c>
      <c r="F10" s="70"/>
      <c r="G10" s="145"/>
      <c r="H10" s="44">
        <v>881</v>
      </c>
      <c r="I10" s="71"/>
      <c r="J10" s="76">
        <f>(E10-H10)/H10*100</f>
        <v>0</v>
      </c>
      <c r="K10" s="188">
        <f t="shared" si="0"/>
        <v>0</v>
      </c>
      <c r="L10" s="145"/>
      <c r="N10" s="18"/>
    </row>
    <row r="11" spans="3:14" ht="12.75">
      <c r="C11" s="93"/>
      <c r="D11" s="163"/>
      <c r="E11" s="146"/>
      <c r="F11" s="70"/>
      <c r="G11" s="145"/>
      <c r="H11" s="44"/>
      <c r="I11" s="71"/>
      <c r="J11" s="76"/>
      <c r="K11" s="188">
        <v>0</v>
      </c>
      <c r="L11" s="145"/>
      <c r="N11" s="18"/>
    </row>
    <row r="12" spans="3:12" ht="12.75">
      <c r="C12" s="93" t="s">
        <v>24</v>
      </c>
      <c r="D12" s="163">
        <v>17</v>
      </c>
      <c r="E12" s="144">
        <f>'N-5'!E16</f>
        <v>178361488</v>
      </c>
      <c r="F12" s="68">
        <f>E12/E8*100</f>
        <v>93.65532573634442</v>
      </c>
      <c r="G12" s="145"/>
      <c r="H12" s="56">
        <v>183579210</v>
      </c>
      <c r="I12" s="72">
        <f>H12/H8*100</f>
        <v>92.33194530364399</v>
      </c>
      <c r="J12" s="76">
        <f aca="true" t="shared" si="1" ref="J12:J31">(E12-H12)/H12*100</f>
        <v>-2.8422183535924357</v>
      </c>
      <c r="K12" s="188">
        <f t="shared" si="0"/>
        <v>-2.8422183535924357</v>
      </c>
      <c r="L12" s="145"/>
    </row>
    <row r="13" spans="3:12" ht="12.75">
      <c r="C13" s="105"/>
      <c r="D13" s="163"/>
      <c r="E13" s="146"/>
      <c r="F13" s="70"/>
      <c r="G13" s="145"/>
      <c r="H13" s="44"/>
      <c r="I13" s="71"/>
      <c r="J13" s="76">
        <v>0</v>
      </c>
      <c r="K13" s="188">
        <v>0</v>
      </c>
      <c r="L13" s="145"/>
    </row>
    <row r="14" spans="3:12" ht="12.75">
      <c r="C14" s="93" t="s">
        <v>22</v>
      </c>
      <c r="D14" s="163"/>
      <c r="E14" s="147">
        <f>E8-E12</f>
        <v>12083088</v>
      </c>
      <c r="F14" s="68">
        <f>E14/E8*100</f>
        <v>6.344674263655585</v>
      </c>
      <c r="G14" s="148"/>
      <c r="H14" s="89">
        <v>15246028</v>
      </c>
      <c r="I14" s="73">
        <f>H14/H8*100</f>
        <v>7.668054696356003</v>
      </c>
      <c r="J14" s="76">
        <f t="shared" si="1"/>
        <v>-20.745993645033316</v>
      </c>
      <c r="K14" s="188">
        <f t="shared" si="0"/>
        <v>-20.745993645033316</v>
      </c>
      <c r="L14" s="145"/>
    </row>
    <row r="15" spans="3:12" ht="12.75">
      <c r="C15" s="93"/>
      <c r="D15" s="163"/>
      <c r="E15" s="147"/>
      <c r="F15" s="68"/>
      <c r="G15" s="148"/>
      <c r="H15" s="89"/>
      <c r="I15" s="73"/>
      <c r="J15" s="76"/>
      <c r="K15" s="188">
        <v>0</v>
      </c>
      <c r="L15" s="145"/>
    </row>
    <row r="16" spans="3:12" ht="12.75">
      <c r="C16" s="93" t="s">
        <v>23</v>
      </c>
      <c r="D16" s="163"/>
      <c r="E16" s="147">
        <f>SUM(E17:E19)</f>
        <v>10008936</v>
      </c>
      <c r="F16" s="85">
        <f>SUM(F17:F19)</f>
        <v>5.255563697440246</v>
      </c>
      <c r="G16" s="149">
        <f>SUM(G17:G19)</f>
        <v>0</v>
      </c>
      <c r="H16" s="89">
        <v>12161282</v>
      </c>
      <c r="I16" s="73">
        <f>H16/H8*100</f>
        <v>6.11656856158271</v>
      </c>
      <c r="J16" s="76">
        <f t="shared" si="1"/>
        <v>-17.698347920885315</v>
      </c>
      <c r="K16" s="188">
        <f t="shared" si="0"/>
        <v>-17.698347920885315</v>
      </c>
      <c r="L16" s="145"/>
    </row>
    <row r="17" spans="3:12" ht="12.75">
      <c r="C17" s="105" t="s">
        <v>58</v>
      </c>
      <c r="D17" s="163">
        <v>18</v>
      </c>
      <c r="E17" s="150">
        <f>'N-5'!E102</f>
        <v>9656884</v>
      </c>
      <c r="F17" s="82">
        <f>E17/E8*100</f>
        <v>5.070705715451828</v>
      </c>
      <c r="G17" s="145"/>
      <c r="H17" s="137">
        <v>11895685</v>
      </c>
      <c r="I17" s="86">
        <f>H17/H8*100</f>
        <v>5.982985419587427</v>
      </c>
      <c r="J17" s="76">
        <f t="shared" si="1"/>
        <v>-18.820278109247177</v>
      </c>
      <c r="K17" s="188">
        <f t="shared" si="0"/>
        <v>-18.820278109247177</v>
      </c>
      <c r="L17" s="145"/>
    </row>
    <row r="18" spans="3:12" ht="12.75">
      <c r="C18" s="105" t="s">
        <v>38</v>
      </c>
      <c r="D18" s="163"/>
      <c r="E18" s="151">
        <f>312373</f>
        <v>312373</v>
      </c>
      <c r="F18" s="83">
        <f>E18/E8*100</f>
        <v>0.16402304888956248</v>
      </c>
      <c r="G18" s="145"/>
      <c r="H18" s="138">
        <v>212373</v>
      </c>
      <c r="I18" s="87">
        <f>H18/H8*100</f>
        <v>0.10681390458086613</v>
      </c>
      <c r="J18" s="76">
        <f t="shared" si="1"/>
        <v>47.08696491550244</v>
      </c>
      <c r="K18" s="188">
        <f t="shared" si="0"/>
        <v>47.08696491550244</v>
      </c>
      <c r="L18" s="145"/>
    </row>
    <row r="19" spans="3:12" ht="12.75">
      <c r="C19" s="105" t="s">
        <v>128</v>
      </c>
      <c r="D19" s="163">
        <v>19</v>
      </c>
      <c r="E19" s="152">
        <f>'N-5'!E108</f>
        <v>39679</v>
      </c>
      <c r="F19" s="84">
        <f>E19/E8*100</f>
        <v>0.020834933098856017</v>
      </c>
      <c r="G19" s="145"/>
      <c r="H19" s="69">
        <v>53224</v>
      </c>
      <c r="I19" s="88">
        <f>H19/H8*100</f>
        <v>0.02676923741441718</v>
      </c>
      <c r="J19" s="76">
        <f t="shared" si="1"/>
        <v>-25.449045543363898</v>
      </c>
      <c r="K19" s="188">
        <f t="shared" si="0"/>
        <v>-25.449045543363898</v>
      </c>
      <c r="L19" s="145"/>
    </row>
    <row r="20" spans="3:12" ht="12.75">
      <c r="C20" s="105"/>
      <c r="D20" s="163"/>
      <c r="E20" s="153"/>
      <c r="F20" s="70"/>
      <c r="G20" s="145"/>
      <c r="H20" s="139"/>
      <c r="I20" s="73"/>
      <c r="J20" s="76">
        <v>0</v>
      </c>
      <c r="K20" s="188">
        <v>0</v>
      </c>
      <c r="L20" s="145"/>
    </row>
    <row r="21" spans="3:12" ht="12.75">
      <c r="C21" s="93" t="s">
        <v>210</v>
      </c>
      <c r="D21" s="163"/>
      <c r="E21" s="147">
        <f>E14-E16</f>
        <v>2074152</v>
      </c>
      <c r="F21" s="68">
        <f>E21/E8*100</f>
        <v>1.0891105662153382</v>
      </c>
      <c r="G21" s="145"/>
      <c r="H21" s="89">
        <v>3084746</v>
      </c>
      <c r="I21" s="73">
        <f>H21/H8*100</f>
        <v>1.5514861347732927</v>
      </c>
      <c r="J21" s="76">
        <f t="shared" si="1"/>
        <v>-32.761011765636454</v>
      </c>
      <c r="K21" s="188">
        <f t="shared" si="0"/>
        <v>-32.761011765636454</v>
      </c>
      <c r="L21" s="145"/>
    </row>
    <row r="22" spans="3:12" ht="12.75">
      <c r="C22" s="93"/>
      <c r="D22" s="163"/>
      <c r="E22" s="147"/>
      <c r="F22" s="70"/>
      <c r="G22" s="145"/>
      <c r="H22" s="89"/>
      <c r="I22" s="73"/>
      <c r="J22" s="76">
        <v>0</v>
      </c>
      <c r="K22" s="188">
        <v>0</v>
      </c>
      <c r="L22" s="145"/>
    </row>
    <row r="23" spans="3:12" ht="12.75">
      <c r="C23" s="94" t="s">
        <v>166</v>
      </c>
      <c r="D23" s="163"/>
      <c r="E23" s="147">
        <v>103708</v>
      </c>
      <c r="F23" s="68">
        <f>E23/E8*100</f>
        <v>0.05445573834562766</v>
      </c>
      <c r="G23" s="145"/>
      <c r="H23" s="89">
        <v>154237</v>
      </c>
      <c r="I23" s="73">
        <f>H23/H8*100</f>
        <v>0.07757415585238732</v>
      </c>
      <c r="J23" s="76">
        <f t="shared" si="1"/>
        <v>-32.76062164072175</v>
      </c>
      <c r="K23" s="188">
        <f t="shared" si="0"/>
        <v>-32.76062164072175</v>
      </c>
      <c r="L23" s="145"/>
    </row>
    <row r="24" spans="3:12" ht="12.75">
      <c r="C24" s="94"/>
      <c r="D24" s="163"/>
      <c r="E24" s="147"/>
      <c r="F24" s="70"/>
      <c r="G24" s="145"/>
      <c r="H24" s="89"/>
      <c r="I24" s="73"/>
      <c r="J24" s="76">
        <v>0</v>
      </c>
      <c r="K24" s="188">
        <v>0</v>
      </c>
      <c r="L24" s="145"/>
    </row>
    <row r="25" spans="3:12" ht="12.75">
      <c r="C25" s="93" t="s">
        <v>177</v>
      </c>
      <c r="D25" s="163"/>
      <c r="E25" s="147">
        <f>E21-E23</f>
        <v>1970444</v>
      </c>
      <c r="F25" s="68">
        <f>E25/E8*100</f>
        <v>1.0346548278697105</v>
      </c>
      <c r="G25" s="145"/>
      <c r="H25" s="89">
        <v>2930509</v>
      </c>
      <c r="I25" s="73">
        <f>H25/H8*100</f>
        <v>1.4739119789209054</v>
      </c>
      <c r="J25" s="76">
        <f t="shared" si="1"/>
        <v>-32.761032298484665</v>
      </c>
      <c r="K25" s="188">
        <f t="shared" si="0"/>
        <v>-32.761032298484665</v>
      </c>
      <c r="L25" s="145"/>
    </row>
    <row r="26" spans="3:12" ht="12.75">
      <c r="C26" s="93"/>
      <c r="D26" s="163"/>
      <c r="E26" s="147"/>
      <c r="F26" s="70"/>
      <c r="G26" s="145"/>
      <c r="H26" s="89"/>
      <c r="I26" s="73"/>
      <c r="J26" s="76">
        <v>0</v>
      </c>
      <c r="K26" s="188">
        <v>0</v>
      </c>
      <c r="L26" s="145"/>
    </row>
    <row r="27" spans="3:12" ht="12.75">
      <c r="C27" s="94" t="s">
        <v>214</v>
      </c>
      <c r="D27" s="163"/>
      <c r="E27" s="147">
        <v>952223</v>
      </c>
      <c r="F27" s="68">
        <f>E27/E8*100</f>
        <v>0.5000000630104582</v>
      </c>
      <c r="G27" s="148"/>
      <c r="H27" s="89">
        <v>994126</v>
      </c>
      <c r="I27" s="73">
        <f>H27/H8*100</f>
        <v>0.4999999044386911</v>
      </c>
      <c r="J27" s="76">
        <f t="shared" si="1"/>
        <v>-4.215059258081974</v>
      </c>
      <c r="K27" s="188">
        <f t="shared" si="0"/>
        <v>-4.215059258081974</v>
      </c>
      <c r="L27" s="145"/>
    </row>
    <row r="28" spans="3:12" ht="12.75">
      <c r="C28" s="94"/>
      <c r="D28" s="163"/>
      <c r="E28" s="147"/>
      <c r="F28" s="70"/>
      <c r="G28" s="145"/>
      <c r="H28" s="89"/>
      <c r="I28" s="73"/>
      <c r="J28" s="76">
        <v>0</v>
      </c>
      <c r="K28" s="188">
        <v>0</v>
      </c>
      <c r="L28" s="145"/>
    </row>
    <row r="29" spans="3:12" ht="12.75">
      <c r="C29" s="93" t="s">
        <v>197</v>
      </c>
      <c r="D29" s="163"/>
      <c r="E29" s="147">
        <f>E25-E27</f>
        <v>1018221</v>
      </c>
      <c r="F29" s="68">
        <f>E29/E8*100</f>
        <v>0.5346547648592522</v>
      </c>
      <c r="G29" s="145"/>
      <c r="H29" s="89">
        <v>1936383</v>
      </c>
      <c r="I29" s="73">
        <f>H29/H8*100</f>
        <v>0.9739120744822144</v>
      </c>
      <c r="J29" s="76">
        <f t="shared" si="1"/>
        <v>-47.41634273798107</v>
      </c>
      <c r="K29" s="188">
        <f t="shared" si="0"/>
        <v>-47.41634273798107</v>
      </c>
      <c r="L29" s="145"/>
    </row>
    <row r="30" spans="3:12" ht="12.75">
      <c r="C30" s="93"/>
      <c r="D30" s="163"/>
      <c r="E30" s="147"/>
      <c r="F30" s="70"/>
      <c r="G30" s="145"/>
      <c r="H30" s="89"/>
      <c r="I30" s="73"/>
      <c r="J30" s="76"/>
      <c r="K30" s="188">
        <v>0</v>
      </c>
      <c r="L30" s="145"/>
    </row>
    <row r="31" spans="3:12" ht="13.5" thickBot="1">
      <c r="C31" s="120" t="s">
        <v>10</v>
      </c>
      <c r="D31" s="164">
        <v>20</v>
      </c>
      <c r="E31" s="154">
        <f>E29/4850000</f>
        <v>0.20994247422680412</v>
      </c>
      <c r="F31" s="155"/>
      <c r="G31" s="156"/>
      <c r="H31" s="157">
        <v>0.3992542268041237</v>
      </c>
      <c r="I31" s="158"/>
      <c r="J31" s="159">
        <f t="shared" si="1"/>
        <v>-47.41634273798107</v>
      </c>
      <c r="K31" s="189">
        <f t="shared" si="0"/>
        <v>-47.41634273798107</v>
      </c>
      <c r="L31" s="166"/>
    </row>
    <row r="32" spans="3:12" ht="12.75">
      <c r="C32" s="42"/>
      <c r="D32" s="21"/>
      <c r="E32" s="74"/>
      <c r="F32" s="21"/>
      <c r="G32" s="21"/>
      <c r="H32" s="77"/>
      <c r="I32" s="77"/>
      <c r="J32" s="76"/>
      <c r="K32" s="76"/>
      <c r="L32" s="44"/>
    </row>
    <row r="33" spans="3:12" ht="12.75">
      <c r="C33" s="42"/>
      <c r="D33" s="21"/>
      <c r="E33" s="77"/>
      <c r="F33" s="21"/>
      <c r="G33" s="21"/>
      <c r="H33" s="76"/>
      <c r="I33" s="76"/>
      <c r="J33" s="21"/>
      <c r="K33" s="21"/>
      <c r="L33" s="44"/>
    </row>
    <row r="34" spans="3:12" ht="12.75">
      <c r="C34" s="42"/>
      <c r="D34" s="21"/>
      <c r="E34" s="74"/>
      <c r="F34" s="21"/>
      <c r="G34" s="21"/>
      <c r="H34" s="21"/>
      <c r="I34" s="21"/>
      <c r="J34" s="21"/>
      <c r="K34" s="21"/>
      <c r="L34" s="44"/>
    </row>
    <row r="35" spans="3:12" ht="12.75">
      <c r="C35" s="54" t="s">
        <v>199</v>
      </c>
      <c r="D35" s="78"/>
      <c r="E35" s="78"/>
      <c r="F35" s="78"/>
      <c r="G35" s="78"/>
      <c r="H35" s="78"/>
      <c r="I35" s="78"/>
      <c r="J35" s="78"/>
      <c r="K35" s="78"/>
      <c r="L35" s="43"/>
    </row>
    <row r="36" spans="3:12" ht="12.75">
      <c r="C36" s="40" t="s">
        <v>200</v>
      </c>
      <c r="D36" s="78"/>
      <c r="E36" s="78"/>
      <c r="F36" s="78"/>
      <c r="G36" s="78"/>
      <c r="H36" s="78"/>
      <c r="I36" s="78"/>
      <c r="J36" s="78"/>
      <c r="K36" s="78"/>
      <c r="L36" s="43"/>
    </row>
    <row r="37" spans="3:12" ht="12.75">
      <c r="C37" s="79" t="s">
        <v>198</v>
      </c>
      <c r="D37" s="80"/>
      <c r="E37" s="80"/>
      <c r="F37" s="80"/>
      <c r="G37" s="80"/>
      <c r="H37" s="80"/>
      <c r="I37" s="80"/>
      <c r="J37" s="80"/>
      <c r="K37" s="80"/>
      <c r="L37" s="81"/>
    </row>
    <row r="38" ht="12.75"/>
  </sheetData>
  <sheetProtection/>
  <mergeCells count="3">
    <mergeCell ref="C1:H1"/>
    <mergeCell ref="C2:H2"/>
    <mergeCell ref="C3:H3"/>
  </mergeCells>
  <printOptions horizontalCentered="1"/>
  <pageMargins left="0.27" right="0.16" top="1" bottom="1" header="0.5" footer="0.5"/>
  <pageSetup firstPageNumber="4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9">
      <selection activeCell="H11" sqref="H11:H29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23.57421875" style="7" customWidth="1"/>
    <col min="4" max="4" width="13.140625" style="7" customWidth="1"/>
    <col min="5" max="5" width="6.8515625" style="12" hidden="1" customWidth="1"/>
    <col min="6" max="6" width="12.7109375" style="7" customWidth="1"/>
    <col min="7" max="7" width="1.7109375" style="7" customWidth="1"/>
    <col min="8" max="8" width="12.7109375" style="7" customWidth="1"/>
    <col min="9" max="10" width="9.140625" style="7" customWidth="1"/>
    <col min="11" max="11" width="16.00390625" style="62" customWidth="1"/>
    <col min="12" max="16384" width="9.140625" style="7" customWidth="1"/>
  </cols>
  <sheetData>
    <row r="1" ht="13.5" thickBot="1"/>
    <row r="2" spans="2:8" ht="12.75">
      <c r="B2" s="327" t="s">
        <v>44</v>
      </c>
      <c r="C2" s="328"/>
      <c r="D2" s="328"/>
      <c r="E2" s="328"/>
      <c r="F2" s="328"/>
      <c r="G2" s="328"/>
      <c r="H2" s="329"/>
    </row>
    <row r="3" spans="2:8" ht="12.75">
      <c r="B3" s="183"/>
      <c r="C3" s="52"/>
      <c r="D3" s="52"/>
      <c r="E3" s="53"/>
      <c r="F3" s="21"/>
      <c r="G3" s="21"/>
      <c r="H3" s="148"/>
    </row>
    <row r="4" spans="2:8" ht="12.75">
      <c r="B4" s="320" t="s">
        <v>26</v>
      </c>
      <c r="C4" s="321"/>
      <c r="D4" s="321"/>
      <c r="E4" s="321"/>
      <c r="F4" s="321"/>
      <c r="G4" s="321"/>
      <c r="H4" s="322"/>
    </row>
    <row r="5" spans="2:8" ht="12.75">
      <c r="B5" s="320" t="s">
        <v>222</v>
      </c>
      <c r="C5" s="321"/>
      <c r="D5" s="321"/>
      <c r="E5" s="321"/>
      <c r="F5" s="321"/>
      <c r="G5" s="321"/>
      <c r="H5" s="322"/>
    </row>
    <row r="6" spans="2:8" ht="13.5" thickBot="1">
      <c r="B6" s="184"/>
      <c r="C6" s="185"/>
      <c r="D6" s="185"/>
      <c r="E6" s="186"/>
      <c r="F6" s="98"/>
      <c r="G6" s="98"/>
      <c r="H6" s="122"/>
    </row>
    <row r="7" spans="2:8" ht="12.75">
      <c r="B7" s="101" t="s">
        <v>17</v>
      </c>
      <c r="C7" s="102"/>
      <c r="D7" s="161"/>
      <c r="E7" s="103" t="s">
        <v>170</v>
      </c>
      <c r="F7" s="126" t="s">
        <v>178</v>
      </c>
      <c r="G7" s="114"/>
      <c r="H7" s="126" t="s">
        <v>178</v>
      </c>
    </row>
    <row r="8" spans="2:8" ht="12.75">
      <c r="B8" s="105"/>
      <c r="C8" s="21"/>
      <c r="D8" s="21"/>
      <c r="E8" s="53"/>
      <c r="F8" s="171" t="s">
        <v>226</v>
      </c>
      <c r="G8" s="65"/>
      <c r="H8" s="171" t="s">
        <v>212</v>
      </c>
    </row>
    <row r="9" spans="2:8" ht="13.5" thickBot="1">
      <c r="B9" s="97"/>
      <c r="C9" s="98"/>
      <c r="D9" s="98"/>
      <c r="E9" s="186"/>
      <c r="F9" s="128" t="s">
        <v>21</v>
      </c>
      <c r="G9" s="99"/>
      <c r="H9" s="128" t="s">
        <v>21</v>
      </c>
    </row>
    <row r="10" spans="2:8" ht="12.75">
      <c r="B10" s="101" t="s">
        <v>27</v>
      </c>
      <c r="C10" s="102"/>
      <c r="D10" s="119"/>
      <c r="E10" s="53"/>
      <c r="F10" s="172"/>
      <c r="G10" s="21"/>
      <c r="H10" s="182"/>
    </row>
    <row r="11" spans="2:8" ht="12.75">
      <c r="B11" s="107" t="s">
        <v>1</v>
      </c>
      <c r="C11" s="55"/>
      <c r="D11" s="187"/>
      <c r="E11" s="53"/>
      <c r="F11" s="173">
        <f>PL!E8+'BS'!H15-'BS'!F15</f>
        <v>179887172</v>
      </c>
      <c r="G11" s="21"/>
      <c r="H11" s="173">
        <v>201004516</v>
      </c>
    </row>
    <row r="12" spans="2:8" ht="12.75">
      <c r="B12" s="105" t="s">
        <v>2</v>
      </c>
      <c r="C12" s="21"/>
      <c r="D12" s="145"/>
      <c r="E12" s="53"/>
      <c r="F12" s="174">
        <v>-178935095</v>
      </c>
      <c r="G12" s="21"/>
      <c r="H12" s="174">
        <v>-188655368</v>
      </c>
    </row>
    <row r="13" spans="2:8" ht="12.75">
      <c r="B13" s="93" t="s">
        <v>35</v>
      </c>
      <c r="C13" s="20"/>
      <c r="D13" s="148"/>
      <c r="E13" s="53"/>
      <c r="F13" s="175">
        <v>952077</v>
      </c>
      <c r="G13" s="175">
        <f>SUM(G11:G12)</f>
        <v>0</v>
      </c>
      <c r="H13" s="175">
        <v>12349148</v>
      </c>
    </row>
    <row r="14" spans="2:8" ht="12.75">
      <c r="B14" s="93"/>
      <c r="C14" s="20"/>
      <c r="D14" s="148"/>
      <c r="E14" s="53"/>
      <c r="F14" s="172"/>
      <c r="G14" s="21"/>
      <c r="H14" s="172"/>
    </row>
    <row r="15" spans="2:8" ht="12.75">
      <c r="B15" s="93" t="s">
        <v>28</v>
      </c>
      <c r="C15" s="20"/>
      <c r="D15" s="148"/>
      <c r="E15" s="53"/>
      <c r="F15" s="174"/>
      <c r="G15" s="21"/>
      <c r="H15" s="174"/>
    </row>
    <row r="16" spans="2:8" ht="12.75">
      <c r="B16" s="107" t="s">
        <v>14</v>
      </c>
      <c r="C16" s="55"/>
      <c r="D16" s="187"/>
      <c r="E16" s="53"/>
      <c r="F16" s="176">
        <v>0</v>
      </c>
      <c r="G16" s="21"/>
      <c r="H16" s="176">
        <v>0</v>
      </c>
    </row>
    <row r="17" spans="2:8" ht="12.75">
      <c r="B17" s="93" t="s">
        <v>36</v>
      </c>
      <c r="C17" s="20"/>
      <c r="D17" s="148"/>
      <c r="E17" s="53"/>
      <c r="F17" s="175">
        <v>0</v>
      </c>
      <c r="G17" s="169">
        <f>SUM(G16:G16)</f>
        <v>0</v>
      </c>
      <c r="H17" s="175">
        <v>0</v>
      </c>
    </row>
    <row r="18" spans="2:8" ht="12.75">
      <c r="B18" s="105"/>
      <c r="C18" s="21"/>
      <c r="D18" s="145"/>
      <c r="E18" s="53"/>
      <c r="F18" s="172"/>
      <c r="G18" s="21"/>
      <c r="H18" s="172"/>
    </row>
    <row r="19" spans="2:8" ht="12.75">
      <c r="B19" s="93" t="s">
        <v>29</v>
      </c>
      <c r="C19" s="20"/>
      <c r="D19" s="148"/>
      <c r="E19" s="53"/>
      <c r="F19" s="177"/>
      <c r="G19" s="21"/>
      <c r="H19" s="177"/>
    </row>
    <row r="20" spans="2:8" ht="12.75">
      <c r="B20" s="105" t="s">
        <v>189</v>
      </c>
      <c r="C20" s="21"/>
      <c r="D20" s="145"/>
      <c r="E20" s="53"/>
      <c r="F20" s="176">
        <v>0</v>
      </c>
      <c r="G20" s="17"/>
      <c r="H20" s="176">
        <v>0</v>
      </c>
    </row>
    <row r="21" spans="2:8" ht="12.75">
      <c r="B21" s="105" t="s">
        <v>190</v>
      </c>
      <c r="C21" s="21"/>
      <c r="D21" s="145"/>
      <c r="E21" s="53"/>
      <c r="F21" s="174">
        <v>0</v>
      </c>
      <c r="G21" s="17"/>
      <c r="H21" s="174">
        <v>0</v>
      </c>
    </row>
    <row r="22" spans="2:8" ht="12.75">
      <c r="B22" s="105" t="s">
        <v>179</v>
      </c>
      <c r="C22" s="21"/>
      <c r="D22" s="145"/>
      <c r="E22" s="53"/>
      <c r="F22" s="174">
        <v>-6720000</v>
      </c>
      <c r="G22" s="17"/>
      <c r="H22" s="174">
        <v>-6720000</v>
      </c>
    </row>
    <row r="23" spans="2:8" ht="12.75">
      <c r="B23" s="93" t="s">
        <v>37</v>
      </c>
      <c r="C23" s="20"/>
      <c r="D23" s="148"/>
      <c r="E23" s="53"/>
      <c r="F23" s="175">
        <v>-6720000</v>
      </c>
      <c r="G23" s="169">
        <f>SUM(G20:G22)</f>
        <v>0</v>
      </c>
      <c r="H23" s="175">
        <v>-6720000</v>
      </c>
    </row>
    <row r="24" spans="2:8" ht="12.75">
      <c r="B24" s="105"/>
      <c r="C24" s="21"/>
      <c r="D24" s="145"/>
      <c r="E24" s="53"/>
      <c r="F24" s="172"/>
      <c r="G24" s="21"/>
      <c r="H24" s="172"/>
    </row>
    <row r="25" spans="2:8" ht="15">
      <c r="B25" s="93" t="s">
        <v>129</v>
      </c>
      <c r="C25" s="20"/>
      <c r="D25" s="148"/>
      <c r="E25" s="53"/>
      <c r="F25" s="178">
        <v>-5767923</v>
      </c>
      <c r="G25" s="170">
        <f>G13+G17+G23</f>
        <v>0</v>
      </c>
      <c r="H25" s="178">
        <v>5629148</v>
      </c>
    </row>
    <row r="26" spans="2:8" ht="12.75">
      <c r="B26" s="93" t="s">
        <v>203</v>
      </c>
      <c r="C26" s="20"/>
      <c r="D26" s="148"/>
      <c r="E26" s="53"/>
      <c r="F26" s="179">
        <v>9219593</v>
      </c>
      <c r="G26" s="21"/>
      <c r="H26" s="179">
        <v>2142386</v>
      </c>
    </row>
    <row r="27" spans="2:8" ht="15">
      <c r="B27" s="93" t="s">
        <v>204</v>
      </c>
      <c r="C27" s="20"/>
      <c r="D27" s="148"/>
      <c r="E27" s="57"/>
      <c r="F27" s="180">
        <v>3451670</v>
      </c>
      <c r="G27" s="21"/>
      <c r="H27" s="180">
        <v>7771534</v>
      </c>
    </row>
    <row r="28" spans="2:8" ht="12.75">
      <c r="B28" s="93"/>
      <c r="C28" s="20"/>
      <c r="D28" s="148"/>
      <c r="E28" s="57"/>
      <c r="F28" s="179"/>
      <c r="G28" s="21"/>
      <c r="H28" s="179"/>
    </row>
    <row r="29" spans="2:8" ht="13.5" thickBot="1">
      <c r="B29" s="120" t="s">
        <v>169</v>
      </c>
      <c r="C29" s="121"/>
      <c r="D29" s="166"/>
      <c r="E29" s="59">
        <v>24</v>
      </c>
      <c r="F29" s="181">
        <v>0.19630453608247422</v>
      </c>
      <c r="G29" s="58"/>
      <c r="H29" s="181">
        <v>2.546216082474227</v>
      </c>
    </row>
    <row r="30" spans="6:8" ht="12.75">
      <c r="F30" s="22"/>
      <c r="H30" s="18"/>
    </row>
    <row r="31" spans="2:8" ht="12.75">
      <c r="B31"/>
      <c r="C31"/>
      <c r="D31"/>
      <c r="E31"/>
      <c r="F31" s="16"/>
      <c r="G31"/>
      <c r="H31"/>
    </row>
    <row r="32" spans="2:8" ht="12.75">
      <c r="B32"/>
      <c r="C32"/>
      <c r="D32"/>
      <c r="E32"/>
      <c r="F32" s="16"/>
      <c r="G32"/>
      <c r="H32"/>
    </row>
    <row r="33" spans="2:8" ht="12.75">
      <c r="B33"/>
      <c r="C33"/>
      <c r="D33"/>
      <c r="E33"/>
      <c r="F33" s="16"/>
      <c r="G33"/>
      <c r="H33"/>
    </row>
    <row r="34" spans="2:8" ht="12.75">
      <c r="B34"/>
      <c r="C34"/>
      <c r="D34"/>
      <c r="E34"/>
      <c r="F34"/>
      <c r="G34"/>
      <c r="H34" s="16"/>
    </row>
    <row r="35" spans="2:11" ht="12.75">
      <c r="B35" s="1"/>
      <c r="C35" s="1"/>
      <c r="D35" s="1"/>
      <c r="E35" s="4"/>
      <c r="F35" s="123"/>
      <c r="G35" s="2"/>
      <c r="K35" s="63"/>
    </row>
    <row r="36" spans="5:11" ht="12.75">
      <c r="E36" s="3"/>
      <c r="G36" s="2"/>
      <c r="K36" s="63"/>
    </row>
    <row r="37" ht="12.75">
      <c r="K37" s="63"/>
    </row>
    <row r="38" spans="2:8" ht="12.75">
      <c r="B38"/>
      <c r="C38"/>
      <c r="D38"/>
      <c r="E38"/>
      <c r="G38"/>
      <c r="H38" s="16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 s="1"/>
      <c r="H41"/>
    </row>
    <row r="42" spans="2:8" ht="12.75">
      <c r="B42"/>
      <c r="C42"/>
      <c r="D42"/>
      <c r="E42"/>
      <c r="G42" s="1"/>
      <c r="H42"/>
    </row>
    <row r="43" spans="2:8" ht="12.75">
      <c r="B43" s="1" t="s">
        <v>15</v>
      </c>
      <c r="C43" s="1"/>
      <c r="D43" s="1"/>
      <c r="E43" s="1" t="s">
        <v>19</v>
      </c>
      <c r="G43" s="1"/>
      <c r="H43"/>
    </row>
    <row r="44" spans="2:8" ht="12.75">
      <c r="B44" s="1" t="s">
        <v>174</v>
      </c>
      <c r="C44" s="1"/>
      <c r="D44" s="1"/>
      <c r="E44" s="1" t="s">
        <v>20</v>
      </c>
      <c r="G44"/>
      <c r="H44"/>
    </row>
  </sheetData>
  <sheetProtection/>
  <mergeCells count="3">
    <mergeCell ref="B2:H2"/>
    <mergeCell ref="B4:H4"/>
    <mergeCell ref="B5:H5"/>
  </mergeCells>
  <printOptions horizontalCentered="1"/>
  <pageMargins left="0.45" right="0.75" top="1" bottom="1" header="0.5" footer="0.5"/>
  <pageSetup firstPageNumber="9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F4" sqref="F4:F61"/>
    </sheetView>
  </sheetViews>
  <sheetFormatPr defaultColWidth="9.140625" defaultRowHeight="12.75"/>
  <cols>
    <col min="1" max="1" width="4.7109375" style="6" customWidth="1"/>
    <col min="2" max="2" width="33.7109375" style="15" customWidth="1"/>
    <col min="3" max="3" width="1.7109375" style="15" customWidth="1"/>
    <col min="4" max="4" width="12.7109375" style="15" customWidth="1"/>
    <col min="5" max="5" width="1.7109375" style="15" hidden="1" customWidth="1"/>
    <col min="6" max="6" width="12.57421875" style="15" customWidth="1"/>
    <col min="7" max="8" width="9.140625" style="15" customWidth="1"/>
    <col min="9" max="9" width="12.57421875" style="15" customWidth="1"/>
    <col min="10" max="16384" width="9.140625" style="15" customWidth="1"/>
  </cols>
  <sheetData>
    <row r="1" spans="1:2" ht="12.75">
      <c r="A1" s="23" t="s">
        <v>184</v>
      </c>
      <c r="B1" s="8" t="s">
        <v>248</v>
      </c>
    </row>
    <row r="3" ht="12.75">
      <c r="B3" s="15" t="s">
        <v>60</v>
      </c>
    </row>
    <row r="4" spans="3:6" ht="12.75">
      <c r="C4" s="4"/>
      <c r="D4" s="4">
        <v>2014</v>
      </c>
      <c r="E4" s="4">
        <v>2011</v>
      </c>
      <c r="F4" s="4">
        <v>2013</v>
      </c>
    </row>
    <row r="5" spans="2:6" ht="12.75">
      <c r="B5" s="15" t="s">
        <v>163</v>
      </c>
      <c r="C5" s="33"/>
      <c r="D5" s="33">
        <v>19360031</v>
      </c>
      <c r="E5" s="33">
        <v>21360031</v>
      </c>
      <c r="F5" s="33">
        <v>19360031</v>
      </c>
    </row>
    <row r="6" spans="2:6" ht="13.5" customHeight="1" hidden="1">
      <c r="B6" s="15" t="s">
        <v>164</v>
      </c>
      <c r="C6" s="33"/>
      <c r="D6" s="13">
        <v>0</v>
      </c>
      <c r="E6" s="33"/>
      <c r="F6" s="33">
        <v>0</v>
      </c>
    </row>
    <row r="7" spans="2:6" ht="13.5" thickBot="1">
      <c r="B7" s="6" t="s">
        <v>205</v>
      </c>
      <c r="C7" s="33"/>
      <c r="D7" s="61">
        <v>19360031</v>
      </c>
      <c r="E7" s="51"/>
      <c r="F7" s="61">
        <v>19360031</v>
      </c>
    </row>
    <row r="8" spans="1:2" ht="13.5" thickTop="1">
      <c r="A8" s="23" t="s">
        <v>228</v>
      </c>
      <c r="B8" s="8" t="s">
        <v>243</v>
      </c>
    </row>
    <row r="10" ht="12.75">
      <c r="B10" s="15" t="s">
        <v>60</v>
      </c>
    </row>
    <row r="11" spans="3:6" ht="12.75">
      <c r="C11" s="4"/>
      <c r="D11" s="4">
        <v>2014</v>
      </c>
      <c r="E11" s="4">
        <v>2011</v>
      </c>
      <c r="F11" s="4">
        <v>2013</v>
      </c>
    </row>
    <row r="12" spans="2:6" ht="12.75">
      <c r="B12" s="15" t="s">
        <v>180</v>
      </c>
      <c r="C12" s="33"/>
      <c r="D12" s="13">
        <v>44672036</v>
      </c>
      <c r="E12" s="33"/>
      <c r="F12" s="33">
        <v>42415664</v>
      </c>
    </row>
    <row r="13" spans="2:6" ht="13.5" customHeight="1">
      <c r="B13" s="15" t="s">
        <v>181</v>
      </c>
      <c r="C13" s="33"/>
      <c r="D13" s="13">
        <v>59130774</v>
      </c>
      <c r="E13" s="33"/>
      <c r="F13" s="33">
        <v>78163257</v>
      </c>
    </row>
    <row r="14" spans="2:6" ht="12.75">
      <c r="B14" s="15" t="s">
        <v>182</v>
      </c>
      <c r="C14" s="33"/>
      <c r="D14" s="13">
        <v>890408</v>
      </c>
      <c r="E14" s="33"/>
      <c r="F14" s="33">
        <v>594350</v>
      </c>
    </row>
    <row r="15" spans="2:6" ht="13.5" thickBot="1">
      <c r="B15" s="6" t="s">
        <v>205</v>
      </c>
      <c r="C15" s="33"/>
      <c r="D15" s="61">
        <v>104693218</v>
      </c>
      <c r="E15" s="61">
        <f>E12+E13+E14</f>
        <v>0</v>
      </c>
      <c r="F15" s="61">
        <v>121173271</v>
      </c>
    </row>
    <row r="16" ht="13.5" thickTop="1">
      <c r="B16" s="21"/>
    </row>
    <row r="17" spans="1:2" ht="12.75">
      <c r="A17" s="23" t="s">
        <v>12</v>
      </c>
      <c r="B17" s="8" t="s">
        <v>227</v>
      </c>
    </row>
    <row r="18" ht="12.75">
      <c r="B18" s="15" t="s">
        <v>65</v>
      </c>
    </row>
    <row r="20" spans="3:6" ht="12.75">
      <c r="C20" s="4"/>
      <c r="D20" s="4">
        <v>2014</v>
      </c>
      <c r="E20" s="4">
        <v>2011</v>
      </c>
      <c r="F20" s="4">
        <v>2013</v>
      </c>
    </row>
    <row r="21" spans="3:6" ht="12.75">
      <c r="C21" s="33"/>
      <c r="D21" s="13">
        <v>125533503</v>
      </c>
      <c r="E21" s="33"/>
      <c r="F21" s="33">
        <v>114976099</v>
      </c>
    </row>
    <row r="22" spans="3:6" ht="12.75" hidden="1">
      <c r="C22" s="33"/>
      <c r="D22" s="13">
        <v>0</v>
      </c>
      <c r="E22" s="33"/>
      <c r="F22" s="33">
        <v>0</v>
      </c>
    </row>
    <row r="23" spans="2:6" ht="13.5" thickBot="1">
      <c r="B23" s="6" t="s">
        <v>205</v>
      </c>
      <c r="C23" s="33"/>
      <c r="D23" s="61">
        <v>125533503</v>
      </c>
      <c r="E23" s="51"/>
      <c r="F23" s="61">
        <v>114976099</v>
      </c>
    </row>
    <row r="24" ht="13.5" thickTop="1"/>
    <row r="25" spans="1:2" ht="12.75">
      <c r="A25" s="23" t="s">
        <v>64</v>
      </c>
      <c r="B25" s="8" t="s">
        <v>256</v>
      </c>
    </row>
    <row r="27" ht="12.75">
      <c r="B27" s="15" t="s">
        <v>61</v>
      </c>
    </row>
    <row r="28" spans="3:6" ht="12.75">
      <c r="C28" s="4"/>
      <c r="D28" s="4">
        <v>2014</v>
      </c>
      <c r="E28" s="4">
        <v>2011</v>
      </c>
      <c r="F28" s="4">
        <v>2013</v>
      </c>
    </row>
    <row r="29" spans="2:6" ht="12.75">
      <c r="B29" s="8" t="s">
        <v>67</v>
      </c>
      <c r="D29" s="32"/>
      <c r="F29" s="32"/>
    </row>
    <row r="30" spans="2:6" ht="12.75">
      <c r="B30" s="15" t="s">
        <v>68</v>
      </c>
      <c r="C30" s="33"/>
      <c r="D30" s="13">
        <v>2569662</v>
      </c>
      <c r="E30" s="33"/>
      <c r="F30" s="33">
        <v>2490960</v>
      </c>
    </row>
    <row r="31" spans="2:6" ht="12.75">
      <c r="B31" s="15" t="s">
        <v>69</v>
      </c>
      <c r="C31" s="33"/>
      <c r="D31" s="13">
        <v>1026327</v>
      </c>
      <c r="E31" s="33"/>
      <c r="F31" s="33">
        <v>454239</v>
      </c>
    </row>
    <row r="32" spans="2:6" ht="12.75">
      <c r="B32" s="15" t="s">
        <v>70</v>
      </c>
      <c r="C32" s="33"/>
      <c r="D32" s="13">
        <v>9073123</v>
      </c>
      <c r="E32" s="13">
        <v>13154224</v>
      </c>
      <c r="F32" s="13">
        <v>9073123</v>
      </c>
    </row>
    <row r="33" spans="3:6" ht="12.75">
      <c r="C33" s="33"/>
      <c r="D33" s="64">
        <v>12669112</v>
      </c>
      <c r="E33" s="51"/>
      <c r="F33" s="64">
        <v>12018322</v>
      </c>
    </row>
    <row r="34" spans="2:6" ht="12.75">
      <c r="B34" s="8" t="s">
        <v>71</v>
      </c>
      <c r="C34" s="33"/>
      <c r="D34" s="33"/>
      <c r="E34" s="33"/>
      <c r="F34" s="33"/>
    </row>
    <row r="35" spans="2:6" ht="12.75">
      <c r="B35" s="15" t="s">
        <v>72</v>
      </c>
      <c r="C35" s="33"/>
      <c r="D35" s="13">
        <v>452070</v>
      </c>
      <c r="E35" s="13">
        <v>452070</v>
      </c>
      <c r="F35" s="13">
        <v>452070</v>
      </c>
    </row>
    <row r="36" spans="2:6" ht="12.75">
      <c r="B36" s="15" t="s">
        <v>153</v>
      </c>
      <c r="C36" s="33"/>
      <c r="D36" s="33">
        <v>459754</v>
      </c>
      <c r="E36" s="33"/>
      <c r="F36" s="33">
        <v>459754</v>
      </c>
    </row>
    <row r="37" spans="2:6" ht="12.75">
      <c r="B37" s="15" t="s">
        <v>73</v>
      </c>
      <c r="C37" s="33"/>
      <c r="D37" s="33">
        <v>395600</v>
      </c>
      <c r="E37" s="33"/>
      <c r="F37" s="33">
        <v>395600</v>
      </c>
    </row>
    <row r="38" spans="2:6" ht="12.75">
      <c r="B38" s="15" t="s">
        <v>132</v>
      </c>
      <c r="C38" s="33"/>
      <c r="D38" s="13">
        <v>13373955</v>
      </c>
      <c r="E38" s="33"/>
      <c r="F38" s="33">
        <v>15032775</v>
      </c>
    </row>
    <row r="39" spans="4:6" ht="12.75">
      <c r="D39" s="64">
        <v>14681379</v>
      </c>
      <c r="E39" s="8"/>
      <c r="F39" s="64">
        <v>16340199</v>
      </c>
    </row>
    <row r="40" spans="2:6" ht="13.5" thickBot="1">
      <c r="B40" s="6" t="s">
        <v>205</v>
      </c>
      <c r="D40" s="92">
        <v>27350491</v>
      </c>
      <c r="E40" s="8"/>
      <c r="F40" s="92">
        <v>28358521</v>
      </c>
    </row>
    <row r="41" ht="13.5" thickTop="1"/>
    <row r="42" spans="1:2" ht="12.75">
      <c r="A42" s="23" t="s">
        <v>66</v>
      </c>
      <c r="B42" s="8" t="s">
        <v>258</v>
      </c>
    </row>
    <row r="44" ht="12.75">
      <c r="B44" s="15" t="s">
        <v>60</v>
      </c>
    </row>
    <row r="46" spans="3:6" ht="12.75">
      <c r="C46" s="4"/>
      <c r="D46" s="4">
        <v>2014</v>
      </c>
      <c r="E46" s="4">
        <v>2011</v>
      </c>
      <c r="F46" s="4">
        <v>2013</v>
      </c>
    </row>
    <row r="47" spans="2:6" ht="12.75">
      <c r="B47" s="8" t="s">
        <v>75</v>
      </c>
      <c r="C47" s="33"/>
      <c r="D47" s="33"/>
      <c r="E47" s="33"/>
      <c r="F47" s="33"/>
    </row>
    <row r="48" spans="2:6" ht="12.75">
      <c r="B48" s="15" t="s">
        <v>76</v>
      </c>
      <c r="C48" s="33"/>
      <c r="D48" s="13">
        <v>1057484</v>
      </c>
      <c r="E48" s="33"/>
      <c r="F48" s="33">
        <v>344050</v>
      </c>
    </row>
    <row r="49" spans="2:6" ht="12.75">
      <c r="B49" s="15" t="s">
        <v>62</v>
      </c>
      <c r="C49" s="33"/>
      <c r="D49" s="13">
        <v>501301</v>
      </c>
      <c r="E49" s="33"/>
      <c r="F49" s="33">
        <v>1384067</v>
      </c>
    </row>
    <row r="50" spans="3:6" ht="12.75">
      <c r="C50" s="33"/>
      <c r="D50" s="64">
        <v>1558785</v>
      </c>
      <c r="E50" s="64">
        <f>SUM(E48:E49)</f>
        <v>0</v>
      </c>
      <c r="F50" s="64">
        <v>1728117</v>
      </c>
    </row>
    <row r="51" spans="2:6" ht="12.75">
      <c r="B51" s="8" t="s">
        <v>77</v>
      </c>
      <c r="C51" s="33"/>
      <c r="D51" s="33"/>
      <c r="E51" s="33"/>
      <c r="F51" s="33"/>
    </row>
    <row r="52" spans="2:6" ht="12.75">
      <c r="B52" s="15" t="s">
        <v>63</v>
      </c>
      <c r="C52" s="33"/>
      <c r="D52" s="13">
        <v>30791</v>
      </c>
      <c r="E52" s="33"/>
      <c r="F52" s="33">
        <v>425287</v>
      </c>
    </row>
    <row r="53" spans="2:6" ht="12.75">
      <c r="B53" s="15" t="s">
        <v>133</v>
      </c>
      <c r="C53" s="33"/>
      <c r="D53" s="13">
        <v>129283</v>
      </c>
      <c r="E53" s="33"/>
      <c r="F53" s="33">
        <v>329186</v>
      </c>
    </row>
    <row r="54" spans="2:6" ht="12.75">
      <c r="B54" s="15" t="s">
        <v>134</v>
      </c>
      <c r="C54" s="33"/>
      <c r="D54" s="13">
        <v>5075</v>
      </c>
      <c r="E54" s="13">
        <v>6225</v>
      </c>
      <c r="F54" s="13">
        <v>5075</v>
      </c>
    </row>
    <row r="55" spans="2:6" ht="12.75">
      <c r="B55" s="15" t="s">
        <v>135</v>
      </c>
      <c r="C55" s="33"/>
      <c r="D55" s="13">
        <v>659496</v>
      </c>
      <c r="E55" s="33"/>
      <c r="F55" s="33">
        <v>929498</v>
      </c>
    </row>
    <row r="56" spans="2:6" ht="12.75">
      <c r="B56" s="15" t="s">
        <v>136</v>
      </c>
      <c r="C56" s="33"/>
      <c r="D56" s="13">
        <v>488805</v>
      </c>
      <c r="E56" s="33"/>
      <c r="F56" s="33">
        <v>315763</v>
      </c>
    </row>
    <row r="57" spans="2:6" ht="12.75">
      <c r="B57" s="15" t="s">
        <v>137</v>
      </c>
      <c r="C57" s="33"/>
      <c r="D57" s="13">
        <v>9374</v>
      </c>
      <c r="E57" s="33"/>
      <c r="F57" s="33">
        <v>9374</v>
      </c>
    </row>
    <row r="58" spans="2:6" ht="12.75">
      <c r="B58" s="15" t="s">
        <v>138</v>
      </c>
      <c r="C58" s="33"/>
      <c r="D58" s="13">
        <v>23400</v>
      </c>
      <c r="E58" s="33"/>
      <c r="F58" s="33">
        <v>23400</v>
      </c>
    </row>
    <row r="59" spans="2:6" ht="12.75">
      <c r="B59" s="15" t="s">
        <v>139</v>
      </c>
      <c r="C59" s="33"/>
      <c r="D59" s="13">
        <v>546661</v>
      </c>
      <c r="E59" s="33"/>
      <c r="F59" s="33">
        <v>5453893</v>
      </c>
    </row>
    <row r="60" spans="3:6" ht="12.75">
      <c r="C60" s="33"/>
      <c r="D60" s="64">
        <v>1892885</v>
      </c>
      <c r="E60" s="64">
        <f>SUM(E52:E59)</f>
        <v>6225</v>
      </c>
      <c r="F60" s="64">
        <v>7491476</v>
      </c>
    </row>
    <row r="61" spans="2:6" ht="13.5" thickBot="1">
      <c r="B61" s="6" t="s">
        <v>205</v>
      </c>
      <c r="C61" s="33"/>
      <c r="D61" s="61">
        <v>3451670</v>
      </c>
      <c r="E61" s="61">
        <f>E50+E60</f>
        <v>6225</v>
      </c>
      <c r="F61" s="61">
        <v>9219593</v>
      </c>
    </row>
    <row r="62" spans="3:6" ht="13.5" thickTop="1">
      <c r="C62" s="33"/>
      <c r="D62" s="33"/>
      <c r="E62" s="33"/>
      <c r="F62" s="33"/>
    </row>
  </sheetData>
  <sheetProtection/>
  <printOptions horizontalCentered="1"/>
  <pageMargins left="0.19" right="0.5" top="0.16" bottom="0.56" header="0.34" footer="0.3"/>
  <pageSetup firstPageNumber="16" useFirstPageNumber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7109375" style="6" customWidth="1"/>
    <col min="2" max="2" width="18.7109375" style="0" customWidth="1"/>
    <col min="3" max="3" width="9.7109375" style="0" customWidth="1"/>
    <col min="4" max="5" width="10.7109375" style="0" customWidth="1"/>
    <col min="6" max="6" width="9.7109375" style="0" customWidth="1"/>
    <col min="7" max="8" width="11.7109375" style="0" customWidth="1"/>
  </cols>
  <sheetData>
    <row r="1" spans="1:2" ht="12.75">
      <c r="A1" s="23" t="s">
        <v>74</v>
      </c>
      <c r="B1" s="1" t="s">
        <v>78</v>
      </c>
    </row>
    <row r="3" spans="7:8" ht="12.75">
      <c r="G3" s="4">
        <v>2014</v>
      </c>
      <c r="H3" s="4">
        <v>2013</v>
      </c>
    </row>
    <row r="4" ht="12.75">
      <c r="B4" s="1" t="s">
        <v>3</v>
      </c>
    </row>
    <row r="5" ht="12.75">
      <c r="B5" s="1"/>
    </row>
    <row r="6" spans="2:8" ht="12.75">
      <c r="B6" s="7" t="s">
        <v>207</v>
      </c>
      <c r="G6" s="28">
        <v>500000000</v>
      </c>
      <c r="H6" s="28">
        <v>500000000</v>
      </c>
    </row>
    <row r="8" ht="12.75">
      <c r="B8" s="1" t="s">
        <v>43</v>
      </c>
    </row>
    <row r="9" ht="12.75">
      <c r="B9" s="1"/>
    </row>
    <row r="10" spans="2:8" ht="12.75">
      <c r="B10" s="7" t="s">
        <v>209</v>
      </c>
      <c r="G10" s="27">
        <v>48500000</v>
      </c>
      <c r="H10" s="27">
        <v>48500000</v>
      </c>
    </row>
    <row r="12" ht="12.75">
      <c r="B12" s="1" t="s">
        <v>208</v>
      </c>
    </row>
    <row r="13" spans="4:8" ht="12.75">
      <c r="D13" s="340">
        <v>2014</v>
      </c>
      <c r="E13" s="340"/>
      <c r="G13" s="340">
        <v>2013</v>
      </c>
      <c r="H13" s="340"/>
    </row>
    <row r="14" spans="4:8" ht="12.75">
      <c r="D14" s="6" t="s">
        <v>4</v>
      </c>
      <c r="E14" s="4" t="s">
        <v>5</v>
      </c>
      <c r="G14" s="6" t="s">
        <v>4</v>
      </c>
      <c r="H14" s="4" t="s">
        <v>5</v>
      </c>
    </row>
    <row r="15" spans="2:8" ht="12.75">
      <c r="B15" s="35" t="s">
        <v>80</v>
      </c>
      <c r="D15" s="5">
        <v>1950523</v>
      </c>
      <c r="E15" s="30">
        <f>D15/D19*100</f>
        <v>40.21696907216495</v>
      </c>
      <c r="G15" s="5">
        <v>1950523</v>
      </c>
      <c r="H15" s="90">
        <v>40.22</v>
      </c>
    </row>
    <row r="16" spans="2:8" ht="12.75">
      <c r="B16" s="35" t="s">
        <v>32</v>
      </c>
      <c r="D16" s="5">
        <v>2648467</v>
      </c>
      <c r="E16" s="30">
        <f>D16/D19*100</f>
        <v>54.607567010309275</v>
      </c>
      <c r="G16" s="5">
        <v>2582122</v>
      </c>
      <c r="H16" s="90">
        <v>53.09</v>
      </c>
    </row>
    <row r="17" spans="2:8" ht="12.75">
      <c r="B17" s="35" t="s">
        <v>81</v>
      </c>
      <c r="D17" s="5">
        <v>202740</v>
      </c>
      <c r="E17" s="30">
        <f>D17/D19*100</f>
        <v>4.180206185567011</v>
      </c>
      <c r="G17" s="5">
        <v>300105</v>
      </c>
      <c r="H17" s="90">
        <v>1.87</v>
      </c>
    </row>
    <row r="18" spans="2:8" ht="12.75">
      <c r="B18" t="s">
        <v>82</v>
      </c>
      <c r="D18" s="5">
        <v>48270</v>
      </c>
      <c r="E18" s="30">
        <f>D18/D19*100</f>
        <v>0.995257731958763</v>
      </c>
      <c r="G18" s="5">
        <v>17250</v>
      </c>
      <c r="H18" s="90">
        <f>G18/G19*100</f>
        <v>0.3556701030927835</v>
      </c>
    </row>
    <row r="19" spans="2:8" ht="13.5" thickBot="1">
      <c r="B19" t="s">
        <v>25</v>
      </c>
      <c r="D19" s="11">
        <f>SUM(D15:D18)</f>
        <v>4850000</v>
      </c>
      <c r="E19" s="26">
        <f>SUM(E15:E18)</f>
        <v>100</v>
      </c>
      <c r="G19" s="11">
        <f>SUM(G15:G18)</f>
        <v>4850000</v>
      </c>
      <c r="H19" s="91">
        <f>SUM(H15:H18)</f>
        <v>95.53567010309278</v>
      </c>
    </row>
    <row r="20" ht="13.5" thickTop="1"/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</sheetData>
  <sheetProtection/>
  <mergeCells count="2">
    <mergeCell ref="D13:E13"/>
    <mergeCell ref="G13:H13"/>
  </mergeCells>
  <printOptions horizontalCentered="1"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F6" sqref="F6:F84"/>
    </sheetView>
  </sheetViews>
  <sheetFormatPr defaultColWidth="9.140625" defaultRowHeight="12.75"/>
  <cols>
    <col min="1" max="1" width="4.7109375" style="6" customWidth="1"/>
    <col min="2" max="2" width="33.7109375" style="15" customWidth="1"/>
    <col min="3" max="3" width="1.7109375" style="15" customWidth="1"/>
    <col min="4" max="4" width="12.7109375" style="15" customWidth="1"/>
    <col min="5" max="5" width="1.7109375" style="15" hidden="1" customWidth="1"/>
    <col min="6" max="6" width="19.140625" style="15" customWidth="1"/>
    <col min="7" max="8" width="9.140625" style="15" customWidth="1"/>
    <col min="9" max="9" width="14.00390625" style="15" customWidth="1"/>
    <col min="10" max="11" width="9.140625" style="15" customWidth="1"/>
    <col min="12" max="12" width="12.7109375" style="15" customWidth="1"/>
    <col min="13" max="16384" width="9.140625" style="15" customWidth="1"/>
  </cols>
  <sheetData>
    <row r="1" spans="1:2" ht="12.75">
      <c r="A1" s="23" t="s">
        <v>229</v>
      </c>
      <c r="B1" s="8" t="s">
        <v>85</v>
      </c>
    </row>
    <row r="3" spans="1:2" ht="12.75">
      <c r="A3" s="23" t="s">
        <v>230</v>
      </c>
      <c r="B3" s="8" t="s">
        <v>237</v>
      </c>
    </row>
    <row r="5" ht="12.75">
      <c r="B5" s="15" t="s">
        <v>65</v>
      </c>
    </row>
    <row r="6" spans="3:6" ht="12.75">
      <c r="C6" s="4"/>
      <c r="D6" s="4">
        <v>2014</v>
      </c>
      <c r="E6" s="4">
        <v>2010</v>
      </c>
      <c r="F6" s="4">
        <v>2013</v>
      </c>
    </row>
    <row r="7" spans="3:6" ht="12.75">
      <c r="C7" s="4"/>
      <c r="D7" s="4"/>
      <c r="E7" s="4"/>
      <c r="F7" s="4"/>
    </row>
    <row r="8" spans="2:6" ht="12.75">
      <c r="B8" s="15" t="s">
        <v>201</v>
      </c>
      <c r="C8" s="33"/>
      <c r="D8" s="33">
        <v>44904020</v>
      </c>
      <c r="E8" s="33">
        <v>52409109</v>
      </c>
      <c r="F8" s="33">
        <v>44904020</v>
      </c>
    </row>
    <row r="9" spans="2:6" ht="12.75">
      <c r="B9" s="15" t="s">
        <v>202</v>
      </c>
      <c r="C9" s="33"/>
      <c r="D9" s="33">
        <v>23016918</v>
      </c>
      <c r="E9" s="33"/>
      <c r="F9" s="33">
        <v>23016918</v>
      </c>
    </row>
    <row r="10" spans="2:6" ht="12.75">
      <c r="B10" s="15" t="s">
        <v>83</v>
      </c>
      <c r="C10" s="33"/>
      <c r="D10" s="33">
        <v>280000</v>
      </c>
      <c r="E10" s="33"/>
      <c r="F10" s="33">
        <v>280000</v>
      </c>
    </row>
    <row r="11" spans="2:6" ht="12.75">
      <c r="B11" s="15" t="s">
        <v>84</v>
      </c>
      <c r="C11" s="33"/>
      <c r="D11" s="33">
        <v>575000</v>
      </c>
      <c r="E11" s="33"/>
      <c r="F11" s="33">
        <v>575000</v>
      </c>
    </row>
    <row r="12" spans="2:6" ht="13.5" thickBot="1">
      <c r="B12" s="6" t="s">
        <v>79</v>
      </c>
      <c r="C12" s="33"/>
      <c r="D12" s="61">
        <v>68775938</v>
      </c>
      <c r="E12" s="61">
        <f>E8+E9+E10+E11</f>
        <v>52409109</v>
      </c>
      <c r="F12" s="61">
        <v>68775938</v>
      </c>
    </row>
    <row r="13" spans="3:6" ht="13.5" thickTop="1">
      <c r="C13" s="33"/>
      <c r="D13" s="36"/>
      <c r="E13" s="33"/>
      <c r="F13" s="36"/>
    </row>
    <row r="14" spans="1:2" ht="12.75">
      <c r="A14" s="45" t="s">
        <v>231</v>
      </c>
      <c r="B14" s="8" t="s">
        <v>236</v>
      </c>
    </row>
    <row r="15" spans="1:2" ht="12.75">
      <c r="A15" s="46"/>
      <c r="B15" s="8"/>
    </row>
    <row r="16" spans="1:6" ht="12.75">
      <c r="A16" s="46"/>
      <c r="C16" s="4"/>
      <c r="D16" s="4">
        <v>2014</v>
      </c>
      <c r="E16" s="4">
        <v>2010</v>
      </c>
      <c r="F16" s="4">
        <v>2013</v>
      </c>
    </row>
    <row r="17" spans="1:6" ht="12.75">
      <c r="A17" s="46"/>
      <c r="C17" s="4"/>
      <c r="D17" s="4"/>
      <c r="E17" s="4"/>
      <c r="F17" s="4"/>
    </row>
    <row r="18" spans="1:6" ht="12.75">
      <c r="A18" s="46"/>
      <c r="B18" s="15" t="s">
        <v>59</v>
      </c>
      <c r="C18" s="33"/>
      <c r="D18" s="33">
        <v>44904020</v>
      </c>
      <c r="E18" s="33">
        <v>52409109</v>
      </c>
      <c r="F18" s="33">
        <v>44904020</v>
      </c>
    </row>
    <row r="19" spans="1:6" ht="12.75">
      <c r="A19" s="46"/>
      <c r="C19" s="33"/>
      <c r="D19" s="13">
        <v>0</v>
      </c>
      <c r="E19" s="33"/>
      <c r="F19" s="33">
        <v>0</v>
      </c>
    </row>
    <row r="20" spans="1:6" ht="13.5" thickBot="1">
      <c r="A20" s="46"/>
      <c r="B20" s="6" t="s">
        <v>79</v>
      </c>
      <c r="C20" s="33"/>
      <c r="D20" s="61">
        <v>44904020</v>
      </c>
      <c r="E20" s="51"/>
      <c r="F20" s="61">
        <v>44904020</v>
      </c>
    </row>
    <row r="21" spans="1:6" ht="13.5" thickTop="1">
      <c r="A21" s="46"/>
      <c r="C21" s="33"/>
      <c r="D21" s="36"/>
      <c r="E21" s="33"/>
      <c r="F21" s="36"/>
    </row>
    <row r="22" spans="1:2" ht="12.75">
      <c r="A22" s="45" t="s">
        <v>232</v>
      </c>
      <c r="B22" s="8" t="s">
        <v>86</v>
      </c>
    </row>
    <row r="24" spans="1:2" ht="12.75">
      <c r="A24" s="23" t="s">
        <v>238</v>
      </c>
      <c r="B24" s="8" t="s">
        <v>249</v>
      </c>
    </row>
    <row r="26" ht="12.75">
      <c r="B26" s="15" t="s">
        <v>65</v>
      </c>
    </row>
    <row r="27" spans="3:6" ht="12.75">
      <c r="C27" s="4"/>
      <c r="D27" s="4">
        <v>2014</v>
      </c>
      <c r="E27" s="4">
        <v>2010</v>
      </c>
      <c r="F27" s="4">
        <v>2013</v>
      </c>
    </row>
    <row r="28" spans="3:6" ht="12.75">
      <c r="C28" s="4"/>
      <c r="D28" s="4"/>
      <c r="E28" s="4"/>
      <c r="F28" s="4"/>
    </row>
    <row r="29" spans="2:6" ht="12.75">
      <c r="B29" s="15" t="s">
        <v>163</v>
      </c>
      <c r="C29" s="33"/>
      <c r="D29" s="36">
        <v>-434685034</v>
      </c>
      <c r="E29" s="33"/>
      <c r="F29" s="33">
        <v>-435360454</v>
      </c>
    </row>
    <row r="30" spans="2:6" ht="12.75">
      <c r="B30" s="15" t="s">
        <v>206</v>
      </c>
      <c r="C30" s="33"/>
      <c r="D30" s="13">
        <v>1018221</v>
      </c>
      <c r="E30" s="33"/>
      <c r="F30" s="33">
        <v>675420</v>
      </c>
    </row>
    <row r="31" spans="2:6" ht="13.5" thickBot="1">
      <c r="B31" s="6" t="s">
        <v>79</v>
      </c>
      <c r="C31" s="33"/>
      <c r="D31" s="61">
        <v>-433666813</v>
      </c>
      <c r="E31" s="51"/>
      <c r="F31" s="61">
        <v>-434685034</v>
      </c>
    </row>
    <row r="32" spans="1:12" ht="13.5" thickTop="1">
      <c r="A32" s="23" t="s">
        <v>239</v>
      </c>
      <c r="B32" s="8" t="s">
        <v>225</v>
      </c>
      <c r="L32" s="15">
        <v>95028147</v>
      </c>
    </row>
    <row r="33" spans="1:2" ht="12.75">
      <c r="A33" s="23"/>
      <c r="B33" s="8"/>
    </row>
    <row r="34" spans="1:2" ht="12.75">
      <c r="A34" s="23">
        <v>10</v>
      </c>
      <c r="B34" s="8" t="s">
        <v>183</v>
      </c>
    </row>
    <row r="36" spans="1:2" ht="12.75">
      <c r="A36" s="23">
        <v>11</v>
      </c>
      <c r="B36" s="8" t="s">
        <v>173</v>
      </c>
    </row>
    <row r="38" spans="4:6" ht="12.75">
      <c r="D38" s="4">
        <v>2014</v>
      </c>
      <c r="E38" s="4">
        <v>2010</v>
      </c>
      <c r="F38" s="4">
        <v>2013</v>
      </c>
    </row>
    <row r="39" spans="2:6" ht="12.75">
      <c r="B39" s="15" t="s">
        <v>87</v>
      </c>
      <c r="D39" s="33">
        <v>174264454</v>
      </c>
      <c r="F39" s="33">
        <v>174264454</v>
      </c>
    </row>
    <row r="40" spans="2:6" ht="12.75">
      <c r="B40" s="15" t="s">
        <v>88</v>
      </c>
      <c r="D40" s="33">
        <v>69819803</v>
      </c>
      <c r="F40" s="33">
        <v>69819803</v>
      </c>
    </row>
    <row r="41" spans="2:6" ht="12.75">
      <c r="B41" s="15" t="s">
        <v>140</v>
      </c>
      <c r="D41" s="33">
        <v>115450768</v>
      </c>
      <c r="F41" s="33">
        <v>115450768</v>
      </c>
    </row>
    <row r="42" spans="2:6" ht="13.5" thickBot="1">
      <c r="B42" s="6" t="s">
        <v>79</v>
      </c>
      <c r="D42" s="61">
        <v>359535025</v>
      </c>
      <c r="E42" s="8"/>
      <c r="F42" s="61">
        <v>359535025</v>
      </c>
    </row>
    <row r="43" ht="13.5" thickTop="1"/>
    <row r="44" spans="1:2" ht="12.75">
      <c r="A44" s="23">
        <v>12</v>
      </c>
      <c r="B44" s="1" t="s">
        <v>224</v>
      </c>
    </row>
    <row r="46" ht="12.75">
      <c r="B46" s="15" t="s">
        <v>151</v>
      </c>
    </row>
    <row r="48" spans="1:2" ht="12.75">
      <c r="A48" s="23">
        <v>13</v>
      </c>
      <c r="B48" s="8" t="s">
        <v>234</v>
      </c>
    </row>
    <row r="50" ht="12.75">
      <c r="B50" s="15" t="s">
        <v>65</v>
      </c>
    </row>
    <row r="51" spans="3:6" ht="12.75">
      <c r="C51" s="4"/>
      <c r="D51" s="4">
        <v>2014</v>
      </c>
      <c r="E51" s="4">
        <v>2010</v>
      </c>
      <c r="F51" s="4">
        <v>2013</v>
      </c>
    </row>
    <row r="52" spans="3:6" ht="12.75">
      <c r="C52" s="4"/>
      <c r="D52" s="4"/>
      <c r="E52" s="4"/>
      <c r="F52" s="4"/>
    </row>
    <row r="53" spans="2:6" ht="12.75">
      <c r="B53" s="15" t="s">
        <v>89</v>
      </c>
      <c r="C53" s="33"/>
      <c r="D53" s="13">
        <v>0</v>
      </c>
      <c r="E53" s="33"/>
      <c r="F53" s="33">
        <v>22456</v>
      </c>
    </row>
    <row r="54" spans="2:6" ht="12.75">
      <c r="B54" s="15" t="s">
        <v>141</v>
      </c>
      <c r="C54" s="33"/>
      <c r="D54" s="13">
        <v>28475</v>
      </c>
      <c r="E54" s="33"/>
      <c r="F54" s="33">
        <v>18885</v>
      </c>
    </row>
    <row r="55" spans="2:6" ht="12.75">
      <c r="B55" s="15" t="s">
        <v>142</v>
      </c>
      <c r="C55" s="33"/>
      <c r="D55" s="13">
        <v>975124</v>
      </c>
      <c r="E55" s="33"/>
      <c r="F55" s="33">
        <v>1069838</v>
      </c>
    </row>
    <row r="56" spans="2:6" ht="12.75">
      <c r="B56" s="15" t="s">
        <v>90</v>
      </c>
      <c r="C56" s="33"/>
      <c r="D56" s="13">
        <v>36200</v>
      </c>
      <c r="E56" s="33"/>
      <c r="F56" s="33">
        <v>68420</v>
      </c>
    </row>
    <row r="57" spans="2:9" ht="12.75">
      <c r="B57" s="15" t="s">
        <v>91</v>
      </c>
      <c r="C57" s="33"/>
      <c r="D57" s="13">
        <v>13068</v>
      </c>
      <c r="E57" s="33"/>
      <c r="F57" s="33">
        <v>12635</v>
      </c>
      <c r="I57" s="33"/>
    </row>
    <row r="58" spans="2:9" ht="12.75">
      <c r="B58" s="15" t="s">
        <v>146</v>
      </c>
      <c r="C58" s="33"/>
      <c r="D58" s="13">
        <v>180250</v>
      </c>
      <c r="E58" s="33"/>
      <c r="F58" s="33">
        <v>290793</v>
      </c>
      <c r="I58" s="33"/>
    </row>
    <row r="59" spans="2:9" ht="12.75">
      <c r="B59" s="15" t="s">
        <v>109</v>
      </c>
      <c r="C59" s="33"/>
      <c r="D59" s="33">
        <v>0</v>
      </c>
      <c r="E59" s="33"/>
      <c r="F59" s="33">
        <v>92000</v>
      </c>
      <c r="I59" s="33"/>
    </row>
    <row r="60" spans="2:9" ht="12.75">
      <c r="B60" s="15" t="s">
        <v>92</v>
      </c>
      <c r="C60" s="33"/>
      <c r="D60" s="13">
        <v>332565</v>
      </c>
      <c r="E60" s="33"/>
      <c r="F60" s="13">
        <v>332565</v>
      </c>
      <c r="I60" s="13"/>
    </row>
    <row r="61" spans="2:9" ht="12.75">
      <c r="B61" s="15" t="s">
        <v>93</v>
      </c>
      <c r="C61" s="33"/>
      <c r="D61" s="13">
        <v>1038723</v>
      </c>
      <c r="E61" s="33"/>
      <c r="F61" s="33">
        <v>1470888</v>
      </c>
      <c r="I61" s="33"/>
    </row>
    <row r="62" spans="2:9" ht="12.75">
      <c r="B62" s="15" t="s">
        <v>94</v>
      </c>
      <c r="C62" s="33"/>
      <c r="D62" s="33">
        <v>44763620</v>
      </c>
      <c r="E62" s="33"/>
      <c r="F62" s="33">
        <v>44763620</v>
      </c>
      <c r="I62" s="33"/>
    </row>
    <row r="63" spans="2:9" ht="12.75">
      <c r="B63" s="15" t="s">
        <v>95</v>
      </c>
      <c r="C63" s="33"/>
      <c r="D63" s="33">
        <v>2131492</v>
      </c>
      <c r="E63" s="33"/>
      <c r="F63" s="33">
        <v>2131492</v>
      </c>
      <c r="I63" s="33"/>
    </row>
    <row r="64" spans="2:6" ht="13.5" thickBot="1">
      <c r="B64" s="6" t="s">
        <v>79</v>
      </c>
      <c r="C64" s="33"/>
      <c r="D64" s="61">
        <v>49499517</v>
      </c>
      <c r="E64" s="61">
        <f>SUM(E53:E63)</f>
        <v>0</v>
      </c>
      <c r="F64" s="61">
        <v>50273592</v>
      </c>
    </row>
    <row r="65" spans="3:6" ht="13.5" thickTop="1">
      <c r="C65" s="33"/>
      <c r="D65" s="33"/>
      <c r="E65" s="33"/>
      <c r="F65" s="33"/>
    </row>
    <row r="67" spans="1:2" ht="12.75">
      <c r="A67" s="23">
        <v>14</v>
      </c>
      <c r="B67" s="8" t="s">
        <v>235</v>
      </c>
    </row>
    <row r="69" ht="12.75">
      <c r="B69" s="15" t="s">
        <v>65</v>
      </c>
    </row>
    <row r="70" spans="3:6" ht="12.75">
      <c r="C70" s="4"/>
      <c r="D70" s="4">
        <v>2014</v>
      </c>
      <c r="E70" s="4"/>
      <c r="F70" s="4">
        <v>2013</v>
      </c>
    </row>
    <row r="71" spans="3:6" ht="12.75">
      <c r="C71" s="4"/>
      <c r="D71" s="4"/>
      <c r="E71" s="4"/>
      <c r="F71" s="4"/>
    </row>
    <row r="72" spans="2:6" ht="12.75">
      <c r="B72" s="15" t="s">
        <v>163</v>
      </c>
      <c r="C72" s="33"/>
      <c r="D72" s="13">
        <v>117655</v>
      </c>
      <c r="E72" s="33"/>
      <c r="F72" s="33">
        <v>206826</v>
      </c>
    </row>
    <row r="73" spans="2:6" ht="12.75">
      <c r="B73" s="15" t="s">
        <v>171</v>
      </c>
      <c r="C73" s="33"/>
      <c r="D73" s="13">
        <v>-21950</v>
      </c>
      <c r="E73" s="33"/>
      <c r="F73" s="33">
        <v>-206826</v>
      </c>
    </row>
    <row r="74" spans="2:6" ht="12.75">
      <c r="B74" s="15" t="s">
        <v>172</v>
      </c>
      <c r="C74" s="33"/>
      <c r="D74" s="13">
        <v>103708</v>
      </c>
      <c r="E74" s="33"/>
      <c r="F74" s="33">
        <v>117655</v>
      </c>
    </row>
    <row r="75" spans="2:6" ht="13.5" thickBot="1">
      <c r="B75" s="6" t="s">
        <v>79</v>
      </c>
      <c r="C75" s="33"/>
      <c r="D75" s="61">
        <v>199413</v>
      </c>
      <c r="E75" s="61">
        <f>SUM(E72:E74)</f>
        <v>0</v>
      </c>
      <c r="F75" s="61">
        <v>117655</v>
      </c>
    </row>
    <row r="76" spans="1:2" ht="13.5" thickTop="1">
      <c r="A76" s="23">
        <v>15</v>
      </c>
      <c r="B76" s="8" t="s">
        <v>250</v>
      </c>
    </row>
    <row r="78" ht="12.75">
      <c r="B78" s="15" t="s">
        <v>65</v>
      </c>
    </row>
    <row r="79" spans="3:6" ht="12.75">
      <c r="C79" s="4"/>
      <c r="D79" s="4">
        <v>2014</v>
      </c>
      <c r="E79" s="4"/>
      <c r="F79" s="4">
        <v>2013</v>
      </c>
    </row>
    <row r="80" spans="3:6" ht="12.75">
      <c r="C80" s="4"/>
      <c r="D80" s="4"/>
      <c r="E80" s="4"/>
      <c r="F80" s="4"/>
    </row>
    <row r="81" spans="2:6" ht="12.75">
      <c r="B81" s="15" t="s">
        <v>163</v>
      </c>
      <c r="C81" s="33"/>
      <c r="D81" s="13">
        <v>4848000</v>
      </c>
      <c r="E81" s="33"/>
      <c r="F81" s="33">
        <v>5184602</v>
      </c>
    </row>
    <row r="82" spans="2:6" ht="12.75">
      <c r="B82" s="15" t="s">
        <v>171</v>
      </c>
      <c r="C82" s="33"/>
      <c r="D82" s="13">
        <v>0</v>
      </c>
      <c r="E82" s="33"/>
      <c r="F82" s="33">
        <v>-2014277</v>
      </c>
    </row>
    <row r="83" spans="2:6" ht="12.75">
      <c r="B83" s="15" t="s">
        <v>172</v>
      </c>
      <c r="C83" s="33"/>
      <c r="D83" s="13">
        <v>952223</v>
      </c>
      <c r="E83" s="33"/>
      <c r="F83" s="33">
        <v>1677675</v>
      </c>
    </row>
    <row r="84" spans="2:6" ht="13.5" thickBot="1">
      <c r="B84" s="6" t="s">
        <v>79</v>
      </c>
      <c r="C84" s="33"/>
      <c r="D84" s="61">
        <v>5800223</v>
      </c>
      <c r="E84" s="61">
        <f>SUM(E81:E83)</f>
        <v>0</v>
      </c>
      <c r="F84" s="61">
        <v>4848000</v>
      </c>
    </row>
    <row r="85" ht="13.5" thickTop="1"/>
  </sheetData>
  <sheetProtection/>
  <printOptions horizontalCentered="1"/>
  <pageMargins left="0.23" right="0.5" top="0.16" bottom="0.32" header="0.16" footer="0.17"/>
  <pageSetup firstPageNumber="21" useFirstPageNumber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25"/>
  <sheetViews>
    <sheetView zoomScalePageLayoutView="0" workbookViewId="0" topLeftCell="A1">
      <selection activeCell="G1" sqref="G1:G125"/>
    </sheetView>
  </sheetViews>
  <sheetFormatPr defaultColWidth="9.140625" defaultRowHeight="12.75"/>
  <cols>
    <col min="1" max="1" width="9.140625" style="15" customWidth="1"/>
    <col min="2" max="2" width="6.00390625" style="6" customWidth="1"/>
    <col min="3" max="3" width="49.7109375" style="15" customWidth="1"/>
    <col min="4" max="4" width="3.00390625" style="15" hidden="1" customWidth="1"/>
    <col min="5" max="5" width="12.7109375" style="15" customWidth="1"/>
    <col min="6" max="6" width="1.7109375" style="15" customWidth="1"/>
    <col min="7" max="7" width="12.57421875" style="15" customWidth="1"/>
    <col min="8" max="8" width="9.140625" style="15" customWidth="1"/>
    <col min="9" max="9" width="12.140625" style="15" customWidth="1"/>
    <col min="10" max="10" width="9.140625" style="15" customWidth="1"/>
    <col min="11" max="11" width="15.00390625" style="32" customWidth="1"/>
    <col min="12" max="16384" width="9.140625" style="15" customWidth="1"/>
  </cols>
  <sheetData>
    <row r="1" spans="2:7" ht="12.75">
      <c r="B1" s="23" t="s">
        <v>124</v>
      </c>
      <c r="C1" s="8" t="s">
        <v>255</v>
      </c>
      <c r="E1" s="4">
        <v>2014</v>
      </c>
      <c r="F1" s="4"/>
      <c r="G1" s="4">
        <v>2013</v>
      </c>
    </row>
    <row r="2" spans="5:7" ht="15">
      <c r="E2" s="116">
        <v>190444576</v>
      </c>
      <c r="F2" s="117"/>
      <c r="G2" s="116">
        <v>198825238</v>
      </c>
    </row>
    <row r="3" spans="5:7" ht="12.75">
      <c r="E3" s="36"/>
      <c r="F3" s="33"/>
      <c r="G3" s="36"/>
    </row>
    <row r="4" spans="2:3" ht="12.75">
      <c r="B4" s="23">
        <v>17</v>
      </c>
      <c r="C4" s="8" t="s">
        <v>254</v>
      </c>
    </row>
    <row r="5" ht="12.75">
      <c r="C5" s="8"/>
    </row>
    <row r="6" ht="12.75">
      <c r="C6" s="15" t="s">
        <v>96</v>
      </c>
    </row>
    <row r="7" spans="4:7" ht="12.75">
      <c r="D7" s="4"/>
      <c r="E7" s="4">
        <v>2014</v>
      </c>
      <c r="F7" s="4"/>
      <c r="G7" s="4">
        <v>2013</v>
      </c>
    </row>
    <row r="8" spans="3:7" ht="12.75">
      <c r="C8" s="15" t="s">
        <v>143</v>
      </c>
      <c r="D8" s="33"/>
      <c r="E8" s="36">
        <v>78163257</v>
      </c>
      <c r="F8" s="33"/>
      <c r="G8" s="33">
        <v>73832970</v>
      </c>
    </row>
    <row r="9" spans="3:7" ht="12.75" hidden="1">
      <c r="C9" s="15" t="s">
        <v>165</v>
      </c>
      <c r="D9" s="33"/>
      <c r="E9" s="39"/>
      <c r="F9" s="33"/>
      <c r="G9" s="39"/>
    </row>
    <row r="10" spans="4:7" ht="12.75">
      <c r="D10" s="33"/>
      <c r="E10" s="33">
        <v>0</v>
      </c>
      <c r="F10" s="33"/>
      <c r="G10" s="33">
        <v>0</v>
      </c>
    </row>
    <row r="11" spans="3:7" ht="12.75">
      <c r="C11" s="41" t="s">
        <v>218</v>
      </c>
      <c r="D11" s="33"/>
      <c r="E11" s="37">
        <v>159111216</v>
      </c>
      <c r="F11" s="37">
        <f>F31</f>
        <v>1619615</v>
      </c>
      <c r="G11" s="37">
        <v>184019327</v>
      </c>
    </row>
    <row r="12" spans="3:7" ht="12.75">
      <c r="C12" s="15" t="s">
        <v>121</v>
      </c>
      <c r="D12" s="33"/>
      <c r="E12" s="38">
        <v>217789</v>
      </c>
      <c r="F12" s="33"/>
      <c r="G12" s="38">
        <v>216054</v>
      </c>
    </row>
    <row r="13" spans="4:7" ht="12.75">
      <c r="D13" s="33"/>
      <c r="E13" s="64">
        <v>159329005</v>
      </c>
      <c r="F13" s="64">
        <f>F11+F12</f>
        <v>1619615</v>
      </c>
      <c r="G13" s="64">
        <v>184235381</v>
      </c>
    </row>
    <row r="14" spans="3:7" ht="12.75">
      <c r="C14" s="15" t="s">
        <v>144</v>
      </c>
      <c r="D14" s="33"/>
      <c r="E14" s="51">
        <v>237492262</v>
      </c>
      <c r="F14" s="51">
        <f>F8+F13</f>
        <v>1619615</v>
      </c>
      <c r="G14" s="51">
        <v>258068351</v>
      </c>
    </row>
    <row r="15" spans="3:7" ht="12.75">
      <c r="C15" s="15" t="s">
        <v>145</v>
      </c>
      <c r="D15" s="33"/>
      <c r="E15" s="39">
        <v>59130774</v>
      </c>
      <c r="F15" s="33"/>
      <c r="G15" s="39">
        <v>74489141</v>
      </c>
    </row>
    <row r="16" spans="3:7" ht="13.5" thickBot="1">
      <c r="C16" s="15" t="s">
        <v>24</v>
      </c>
      <c r="D16" s="33"/>
      <c r="E16" s="61">
        <v>178361488</v>
      </c>
      <c r="F16" s="51"/>
      <c r="G16" s="61">
        <v>183579210</v>
      </c>
    </row>
    <row r="17" spans="4:7" ht="13.5" thickTop="1">
      <c r="D17" s="33"/>
      <c r="E17" s="33"/>
      <c r="F17" s="33"/>
      <c r="G17" s="33"/>
    </row>
    <row r="18" spans="4:7" ht="12.75">
      <c r="D18" s="33"/>
      <c r="E18" s="33"/>
      <c r="F18" s="33"/>
      <c r="G18" s="33"/>
    </row>
    <row r="19" spans="2:7" ht="12.75">
      <c r="B19" s="45" t="s">
        <v>240</v>
      </c>
      <c r="C19" s="8" t="s">
        <v>253</v>
      </c>
      <c r="D19" s="33"/>
      <c r="E19" s="33"/>
      <c r="F19" s="33"/>
      <c r="G19" s="33"/>
    </row>
    <row r="20" spans="3:7" ht="12.75">
      <c r="C20" s="47"/>
      <c r="D20" s="33"/>
      <c r="E20" s="33"/>
      <c r="F20" s="33"/>
      <c r="G20" s="33"/>
    </row>
    <row r="21" spans="3:7" ht="12.75">
      <c r="C21" s="15" t="s">
        <v>97</v>
      </c>
      <c r="D21" s="33"/>
      <c r="E21" s="33"/>
      <c r="F21" s="33"/>
      <c r="G21" s="33"/>
    </row>
    <row r="22" spans="4:7" ht="12.75">
      <c r="D22" s="4"/>
      <c r="E22" s="4">
        <v>2014</v>
      </c>
      <c r="F22" s="4"/>
      <c r="G22" s="4">
        <v>2013</v>
      </c>
    </row>
    <row r="23" spans="3:7" ht="12.75">
      <c r="C23" s="41" t="s">
        <v>217</v>
      </c>
      <c r="D23" s="33"/>
      <c r="E23" s="33">
        <v>143813112</v>
      </c>
      <c r="F23" s="33"/>
      <c r="G23" s="33">
        <v>168363746</v>
      </c>
    </row>
    <row r="24" spans="3:7" ht="12.75">
      <c r="C24" s="15" t="s">
        <v>98</v>
      </c>
      <c r="D24" s="33"/>
      <c r="E24" s="39">
        <v>5698584</v>
      </c>
      <c r="F24" s="33"/>
      <c r="G24" s="39">
        <v>5985078</v>
      </c>
    </row>
    <row r="25" spans="4:7" ht="12.75">
      <c r="D25" s="33"/>
      <c r="E25" s="33">
        <v>149511696</v>
      </c>
      <c r="F25" s="33">
        <f>F23+F24</f>
        <v>0</v>
      </c>
      <c r="G25" s="33">
        <v>174348824</v>
      </c>
    </row>
    <row r="26" spans="3:7" ht="12.75">
      <c r="C26" s="15" t="s">
        <v>99</v>
      </c>
      <c r="D26" s="33"/>
      <c r="E26" s="39">
        <v>494350</v>
      </c>
      <c r="F26" s="39">
        <v>1619615</v>
      </c>
      <c r="G26" s="39">
        <v>563517</v>
      </c>
    </row>
    <row r="27" spans="4:7" ht="12.75">
      <c r="D27" s="33"/>
      <c r="E27" s="33">
        <v>150006046</v>
      </c>
      <c r="F27" s="33">
        <f>F25+F26</f>
        <v>1619615</v>
      </c>
      <c r="G27" s="33">
        <v>174912341</v>
      </c>
    </row>
    <row r="28" spans="3:7" ht="12.75">
      <c r="C28" s="15" t="s">
        <v>100</v>
      </c>
      <c r="D28" s="33"/>
      <c r="E28" s="39">
        <v>890408</v>
      </c>
      <c r="F28" s="33"/>
      <c r="G28" s="39">
        <v>1344996</v>
      </c>
    </row>
    <row r="29" spans="4:7" ht="12.75">
      <c r="D29" s="33"/>
      <c r="E29" s="33">
        <v>149115638</v>
      </c>
      <c r="F29" s="33">
        <f>F27-F28</f>
        <v>1619615</v>
      </c>
      <c r="G29" s="33">
        <v>173567345</v>
      </c>
    </row>
    <row r="30" spans="3:7" ht="12.75">
      <c r="C30" s="15" t="s">
        <v>216</v>
      </c>
      <c r="D30" s="33"/>
      <c r="E30" s="33">
        <v>9995578</v>
      </c>
      <c r="F30" s="33">
        <f>F66</f>
        <v>0</v>
      </c>
      <c r="G30" s="33">
        <v>10451982</v>
      </c>
    </row>
    <row r="31" spans="3:7" ht="13.5" thickBot="1">
      <c r="C31" s="15" t="s">
        <v>122</v>
      </c>
      <c r="D31" s="33"/>
      <c r="E31" s="61">
        <v>159111216</v>
      </c>
      <c r="F31" s="61">
        <f>F29+F30</f>
        <v>1619615</v>
      </c>
      <c r="G31" s="61">
        <v>184019327</v>
      </c>
    </row>
    <row r="32" spans="4:7" ht="13.5" thickTop="1">
      <c r="D32" s="33"/>
      <c r="E32" s="36"/>
      <c r="F32" s="33"/>
      <c r="G32" s="36"/>
    </row>
    <row r="33" spans="4:7" ht="12.75">
      <c r="D33" s="33"/>
      <c r="E33" s="36"/>
      <c r="F33" s="33"/>
      <c r="G33" s="36"/>
    </row>
    <row r="34" spans="2:7" ht="12.75">
      <c r="B34" s="45" t="s">
        <v>241</v>
      </c>
      <c r="C34" s="8" t="s">
        <v>252</v>
      </c>
      <c r="D34" s="33"/>
      <c r="E34" s="33"/>
      <c r="F34" s="33"/>
      <c r="G34" s="33"/>
    </row>
    <row r="35" spans="4:7" ht="12.75">
      <c r="D35" s="33"/>
      <c r="E35" s="33"/>
      <c r="F35" s="33"/>
      <c r="G35" s="33"/>
    </row>
    <row r="36" spans="3:7" ht="12.75">
      <c r="C36" s="15" t="s">
        <v>125</v>
      </c>
      <c r="D36" s="33"/>
      <c r="E36" s="33"/>
      <c r="F36" s="33"/>
      <c r="G36" s="33"/>
    </row>
    <row r="37" spans="4:7" ht="12.75">
      <c r="D37" s="4"/>
      <c r="E37" s="4">
        <v>2014</v>
      </c>
      <c r="F37" s="4"/>
      <c r="G37" s="4">
        <v>2013</v>
      </c>
    </row>
    <row r="38" spans="3:7" ht="12.75">
      <c r="C38" s="15" t="s">
        <v>101</v>
      </c>
      <c r="D38" s="33"/>
      <c r="E38" s="33">
        <v>42415664</v>
      </c>
      <c r="F38" s="33">
        <v>63067495</v>
      </c>
      <c r="G38" s="33">
        <v>48876728</v>
      </c>
    </row>
    <row r="39" spans="4:7" ht="12.75">
      <c r="D39" s="33"/>
      <c r="E39" s="33"/>
      <c r="F39" s="33"/>
      <c r="G39" s="33"/>
    </row>
    <row r="40" spans="3:7" ht="12.75">
      <c r="C40" s="15" t="s">
        <v>213</v>
      </c>
      <c r="D40" s="33"/>
      <c r="E40" s="39">
        <v>146069484</v>
      </c>
      <c r="F40" s="39">
        <f>110993958-F24</f>
        <v>110993958</v>
      </c>
      <c r="G40" s="39">
        <v>160814737</v>
      </c>
    </row>
    <row r="41" spans="4:7" ht="12.75">
      <c r="D41" s="33"/>
      <c r="E41" s="33">
        <v>188485148</v>
      </c>
      <c r="F41" s="33">
        <f>F38+F40</f>
        <v>174061453</v>
      </c>
      <c r="G41" s="33">
        <v>209691465</v>
      </c>
    </row>
    <row r="42" spans="3:7" ht="12.75">
      <c r="C42" s="15" t="s">
        <v>102</v>
      </c>
      <c r="D42" s="33"/>
      <c r="E42" s="33">
        <v>44672036</v>
      </c>
      <c r="F42" s="33"/>
      <c r="G42" s="33">
        <v>41327719</v>
      </c>
    </row>
    <row r="43" spans="3:7" ht="13.5" thickBot="1">
      <c r="C43" s="15" t="s">
        <v>123</v>
      </c>
      <c r="D43" s="33"/>
      <c r="E43" s="61">
        <v>143813112</v>
      </c>
      <c r="F43" s="61">
        <f>F41-F42</f>
        <v>174061453</v>
      </c>
      <c r="G43" s="61">
        <v>168363746</v>
      </c>
    </row>
    <row r="44" spans="4:7" ht="13.5" thickTop="1">
      <c r="D44" s="33"/>
      <c r="E44" s="33"/>
      <c r="F44" s="33"/>
      <c r="G44" s="33"/>
    </row>
    <row r="45" spans="3:7" ht="12.75">
      <c r="C45" s="8"/>
      <c r="D45" s="33"/>
      <c r="E45" s="33"/>
      <c r="F45" s="33"/>
      <c r="G45" s="33"/>
    </row>
    <row r="46" spans="3:7" ht="12.75" hidden="1">
      <c r="C46" s="15" t="s">
        <v>159</v>
      </c>
      <c r="D46" s="33"/>
      <c r="E46" s="33"/>
      <c r="F46" s="33"/>
      <c r="G46" s="33"/>
    </row>
    <row r="47" spans="4:7" ht="12.75" hidden="1">
      <c r="D47" s="33"/>
      <c r="E47" s="33"/>
      <c r="F47" s="33"/>
      <c r="G47" s="33"/>
    </row>
    <row r="48" spans="3:7" ht="12.75" hidden="1">
      <c r="C48" s="8" t="s">
        <v>17</v>
      </c>
      <c r="D48" s="33"/>
      <c r="E48" s="33"/>
      <c r="F48" s="33"/>
      <c r="G48" s="33"/>
    </row>
    <row r="49" spans="4:7" ht="12.75" hidden="1">
      <c r="D49" s="4"/>
      <c r="E49" s="4" t="s">
        <v>160</v>
      </c>
      <c r="F49" s="33"/>
      <c r="G49" s="33" t="s">
        <v>160</v>
      </c>
    </row>
    <row r="50" spans="3:7" ht="12.75" hidden="1">
      <c r="C50" s="15" t="s">
        <v>155</v>
      </c>
      <c r="D50" s="33"/>
      <c r="E50" s="33">
        <v>42415664</v>
      </c>
      <c r="F50" s="33"/>
      <c r="G50" s="33">
        <v>48876728</v>
      </c>
    </row>
    <row r="51" spans="3:7" ht="12.75" hidden="1">
      <c r="C51" s="15" t="s">
        <v>156</v>
      </c>
      <c r="D51" s="33"/>
      <c r="E51" s="39">
        <v>146069484</v>
      </c>
      <c r="F51" s="33"/>
      <c r="G51" s="33">
        <v>160814737</v>
      </c>
    </row>
    <row r="52" spans="4:7" ht="12.75" hidden="1">
      <c r="D52" s="33">
        <v>0</v>
      </c>
      <c r="E52" s="33">
        <v>188485148</v>
      </c>
      <c r="F52" s="33"/>
      <c r="G52" s="33">
        <v>209691465</v>
      </c>
    </row>
    <row r="53" spans="3:7" ht="12.75" hidden="1">
      <c r="C53" s="15" t="s">
        <v>157</v>
      </c>
      <c r="D53" s="33"/>
      <c r="E53" s="33">
        <v>44672036</v>
      </c>
      <c r="F53" s="33"/>
      <c r="G53" s="33">
        <v>41327719</v>
      </c>
    </row>
    <row r="54" spans="3:7" ht="13.5" hidden="1" thickBot="1">
      <c r="C54" s="15" t="s">
        <v>158</v>
      </c>
      <c r="D54" s="36">
        <f>D52-D53</f>
        <v>0</v>
      </c>
      <c r="E54" s="34">
        <v>143813112</v>
      </c>
      <c r="F54" s="33"/>
      <c r="G54" s="33">
        <v>168363746</v>
      </c>
    </row>
    <row r="55" spans="4:7" ht="12.75">
      <c r="D55" s="33"/>
      <c r="E55" s="33"/>
      <c r="F55" s="33"/>
      <c r="G55" s="33"/>
    </row>
    <row r="56" spans="4:7" ht="12.75">
      <c r="D56" s="33"/>
      <c r="E56" s="33"/>
      <c r="F56" s="33"/>
      <c r="G56" s="33"/>
    </row>
    <row r="57" spans="4:7" ht="12.75">
      <c r="D57" s="33"/>
      <c r="E57" s="33"/>
      <c r="F57" s="33"/>
      <c r="G57" s="33"/>
    </row>
    <row r="58" spans="2:7" ht="12.75">
      <c r="B58" s="45" t="s">
        <v>242</v>
      </c>
      <c r="C58" s="8" t="s">
        <v>251</v>
      </c>
      <c r="D58" s="33"/>
      <c r="E58" s="33"/>
      <c r="F58" s="33"/>
      <c r="G58" s="33"/>
    </row>
    <row r="59" spans="4:7" ht="12.75">
      <c r="D59" s="33"/>
      <c r="E59" s="33"/>
      <c r="F59" s="33"/>
      <c r="G59" s="33"/>
    </row>
    <row r="60" spans="4:7" ht="12.75">
      <c r="D60" s="4"/>
      <c r="E60" s="4">
        <v>2014</v>
      </c>
      <c r="F60" s="4"/>
      <c r="G60" s="4">
        <v>2013</v>
      </c>
    </row>
    <row r="61" spans="4:7" ht="12.75">
      <c r="D61" s="4"/>
      <c r="E61" s="4"/>
      <c r="F61" s="4"/>
      <c r="G61" s="4"/>
    </row>
    <row r="62" spans="3:7" ht="12.75">
      <c r="C62" s="15" t="s">
        <v>126</v>
      </c>
      <c r="D62" s="33"/>
      <c r="E62" s="33">
        <v>5559115</v>
      </c>
      <c r="F62" s="33"/>
      <c r="G62" s="33">
        <v>5851491</v>
      </c>
    </row>
    <row r="63" spans="3:7" ht="12.75">
      <c r="C63" s="15" t="s">
        <v>104</v>
      </c>
      <c r="D63" s="33"/>
      <c r="E63" s="33">
        <v>1073131</v>
      </c>
      <c r="F63" s="33"/>
      <c r="G63" s="33">
        <v>894771</v>
      </c>
    </row>
    <row r="64" spans="3:7" ht="12.75">
      <c r="C64" s="15" t="s">
        <v>105</v>
      </c>
      <c r="D64" s="33"/>
      <c r="E64" s="33">
        <v>144060</v>
      </c>
      <c r="F64" s="33"/>
      <c r="G64" s="33">
        <v>129803</v>
      </c>
    </row>
    <row r="65" spans="3:7" ht="12.75">
      <c r="C65" s="15" t="s">
        <v>119</v>
      </c>
      <c r="D65" s="33"/>
      <c r="E65" s="33">
        <v>3219272</v>
      </c>
      <c r="F65" s="33"/>
      <c r="G65" s="33">
        <v>3575917</v>
      </c>
    </row>
    <row r="66" spans="4:7" ht="13.5" thickBot="1">
      <c r="D66" s="33"/>
      <c r="E66" s="61">
        <v>9995578</v>
      </c>
      <c r="F66" s="61">
        <f>SUM(F62:F65)</f>
        <v>0</v>
      </c>
      <c r="G66" s="61">
        <v>10451982</v>
      </c>
    </row>
    <row r="67" spans="4:7" ht="13.5" thickTop="1">
      <c r="D67" s="33"/>
      <c r="E67" s="33"/>
      <c r="F67" s="33"/>
      <c r="G67" s="33"/>
    </row>
    <row r="68" spans="4:7" ht="12.75">
      <c r="D68" s="33"/>
      <c r="E68" s="33"/>
      <c r="F68" s="33"/>
      <c r="G68" s="33"/>
    </row>
    <row r="69" spans="2:7" ht="12.75">
      <c r="B69" s="23" t="s">
        <v>127</v>
      </c>
      <c r="C69" s="8" t="s">
        <v>259</v>
      </c>
      <c r="D69" s="33"/>
      <c r="E69" s="33"/>
      <c r="F69" s="33"/>
      <c r="G69" s="33"/>
    </row>
    <row r="70" spans="4:7" ht="12.75">
      <c r="D70" s="33"/>
      <c r="E70" s="33"/>
      <c r="F70" s="33"/>
      <c r="G70" s="33"/>
    </row>
    <row r="71" spans="4:7" ht="12.75">
      <c r="D71" s="4"/>
      <c r="E71" s="4">
        <v>2014</v>
      </c>
      <c r="F71" s="4"/>
      <c r="G71" s="4">
        <v>2013</v>
      </c>
    </row>
    <row r="72" spans="4:7" ht="12.75">
      <c r="D72" s="4"/>
      <c r="E72" s="4"/>
      <c r="F72" s="4"/>
      <c r="G72" s="4"/>
    </row>
    <row r="73" spans="3:7" ht="12.75">
      <c r="C73" s="15" t="s">
        <v>106</v>
      </c>
      <c r="D73" s="33"/>
      <c r="E73" s="33">
        <v>2788987</v>
      </c>
      <c r="F73" s="33"/>
      <c r="G73" s="33">
        <v>3919044</v>
      </c>
    </row>
    <row r="74" spans="3:7" ht="12.75">
      <c r="C74" s="15" t="s">
        <v>154</v>
      </c>
      <c r="D74" s="33"/>
      <c r="E74" s="33">
        <v>164304</v>
      </c>
      <c r="F74" s="33"/>
      <c r="G74" s="33">
        <v>111250</v>
      </c>
    </row>
    <row r="75" spans="3:7" ht="12.75">
      <c r="C75" s="15" t="s">
        <v>161</v>
      </c>
      <c r="D75" s="33"/>
      <c r="E75" s="33">
        <v>209719</v>
      </c>
      <c r="F75" s="33"/>
      <c r="G75" s="33">
        <v>198182</v>
      </c>
    </row>
    <row r="76" spans="3:7" ht="12.75">
      <c r="C76" s="15" t="s">
        <v>90</v>
      </c>
      <c r="D76" s="33"/>
      <c r="E76" s="33">
        <v>181234</v>
      </c>
      <c r="F76" s="33"/>
      <c r="G76" s="33">
        <v>221575</v>
      </c>
    </row>
    <row r="77" spans="3:7" ht="12.75">
      <c r="C77" s="15" t="s">
        <v>107</v>
      </c>
      <c r="D77" s="33"/>
      <c r="E77" s="33">
        <v>215279</v>
      </c>
      <c r="F77" s="33"/>
      <c r="G77" s="33">
        <v>375965</v>
      </c>
    </row>
    <row r="78" spans="3:7" ht="12.75">
      <c r="C78" s="15" t="s">
        <v>148</v>
      </c>
      <c r="D78" s="33"/>
      <c r="E78" s="33">
        <v>118654</v>
      </c>
      <c r="F78" s="33"/>
      <c r="G78" s="33">
        <v>151681</v>
      </c>
    </row>
    <row r="79" spans="3:7" ht="12.75">
      <c r="C79" s="15" t="s">
        <v>146</v>
      </c>
      <c r="D79" s="33"/>
      <c r="E79" s="33">
        <v>734177</v>
      </c>
      <c r="F79" s="33"/>
      <c r="G79" s="33">
        <v>818312</v>
      </c>
    </row>
    <row r="80" spans="3:7" ht="12.75">
      <c r="C80" s="15" t="s">
        <v>108</v>
      </c>
      <c r="D80" s="33"/>
      <c r="E80" s="33">
        <v>924000</v>
      </c>
      <c r="F80" s="33"/>
      <c r="G80" s="33">
        <v>960000</v>
      </c>
    </row>
    <row r="81" spans="3:7" ht="12.75">
      <c r="C81" s="15" t="s">
        <v>260</v>
      </c>
      <c r="D81" s="33"/>
      <c r="E81" s="33">
        <v>875331</v>
      </c>
      <c r="F81" s="33"/>
      <c r="G81" s="33">
        <v>843382</v>
      </c>
    </row>
    <row r="82" spans="3:7" ht="12.75">
      <c r="C82" s="15" t="s">
        <v>149</v>
      </c>
      <c r="D82" s="33"/>
      <c r="E82" s="33">
        <v>148743</v>
      </c>
      <c r="F82" s="33"/>
      <c r="G82" s="33">
        <v>144649</v>
      </c>
    </row>
    <row r="83" spans="3:7" ht="12.75">
      <c r="C83" s="15" t="s">
        <v>103</v>
      </c>
      <c r="D83" s="33"/>
      <c r="E83" s="33">
        <v>1259893</v>
      </c>
      <c r="F83" s="33"/>
      <c r="G83" s="33">
        <v>1895745</v>
      </c>
    </row>
    <row r="84" spans="3:7" ht="12.75">
      <c r="C84" s="15" t="s">
        <v>91</v>
      </c>
      <c r="D84" s="33"/>
      <c r="E84" s="33">
        <v>84412</v>
      </c>
      <c r="F84" s="33"/>
      <c r="G84" s="33">
        <v>80646</v>
      </c>
    </row>
    <row r="85" spans="3:7" ht="12.75">
      <c r="C85" s="15" t="s">
        <v>221</v>
      </c>
      <c r="D85" s="33"/>
      <c r="E85" s="33">
        <v>73725</v>
      </c>
      <c r="F85" s="33"/>
      <c r="G85" s="33">
        <v>173000</v>
      </c>
    </row>
    <row r="86" spans="3:7" ht="12.75">
      <c r="C86" s="15" t="s">
        <v>110</v>
      </c>
      <c r="D86" s="33"/>
      <c r="E86" s="33">
        <v>3135</v>
      </c>
      <c r="F86" s="33"/>
      <c r="G86" s="33">
        <v>0</v>
      </c>
    </row>
    <row r="87" spans="3:7" ht="12.75">
      <c r="C87" s="15" t="s">
        <v>111</v>
      </c>
      <c r="D87" s="33"/>
      <c r="E87" s="33">
        <v>2069</v>
      </c>
      <c r="F87" s="33"/>
      <c r="G87" s="33">
        <v>22646</v>
      </c>
    </row>
    <row r="88" spans="3:7" ht="12.75">
      <c r="C88" s="15" t="s">
        <v>112</v>
      </c>
      <c r="D88" s="33"/>
      <c r="E88" s="33">
        <v>3448</v>
      </c>
      <c r="F88" s="33"/>
      <c r="G88" s="33">
        <v>389</v>
      </c>
    </row>
    <row r="89" spans="3:7" ht="12.75">
      <c r="C89" s="15" t="s">
        <v>113</v>
      </c>
      <c r="D89" s="33"/>
      <c r="E89" s="33">
        <v>12987</v>
      </c>
      <c r="F89" s="33"/>
      <c r="G89" s="33">
        <v>2437</v>
      </c>
    </row>
    <row r="90" spans="3:7" ht="12.75">
      <c r="C90" s="15" t="s">
        <v>168</v>
      </c>
      <c r="D90" s="33"/>
      <c r="E90" s="33">
        <v>253322</v>
      </c>
      <c r="F90" s="33"/>
      <c r="G90" s="33">
        <v>293656</v>
      </c>
    </row>
    <row r="91" spans="3:7" ht="12.75">
      <c r="C91" s="15" t="s">
        <v>167</v>
      </c>
      <c r="D91" s="33"/>
      <c r="E91" s="33">
        <v>469281</v>
      </c>
      <c r="F91" s="33"/>
      <c r="G91" s="33">
        <v>444615</v>
      </c>
    </row>
    <row r="92" spans="3:7" ht="12.75">
      <c r="C92" s="15" t="s">
        <v>114</v>
      </c>
      <c r="D92" s="33"/>
      <c r="E92" s="33">
        <v>5963</v>
      </c>
      <c r="F92" s="33"/>
      <c r="G92" s="33">
        <v>2954</v>
      </c>
    </row>
    <row r="93" spans="3:7" ht="12.75">
      <c r="C93" s="15" t="s">
        <v>211</v>
      </c>
      <c r="D93" s="33"/>
      <c r="E93" s="33">
        <v>275247</v>
      </c>
      <c r="F93" s="33"/>
      <c r="G93" s="33">
        <v>269437</v>
      </c>
    </row>
    <row r="94" spans="3:7" ht="12.75">
      <c r="C94" s="15" t="s">
        <v>115</v>
      </c>
      <c r="D94" s="33"/>
      <c r="E94" s="33">
        <v>431702</v>
      </c>
      <c r="F94" s="33"/>
      <c r="G94" s="33">
        <v>448497</v>
      </c>
    </row>
    <row r="95" spans="3:7" ht="12.75">
      <c r="C95" s="15" t="s">
        <v>116</v>
      </c>
      <c r="D95" s="33"/>
      <c r="E95" s="33">
        <v>37870</v>
      </c>
      <c r="F95" s="33"/>
      <c r="G95" s="33">
        <v>27570</v>
      </c>
    </row>
    <row r="96" spans="3:7" ht="12.75">
      <c r="C96" s="15" t="s">
        <v>117</v>
      </c>
      <c r="D96" s="33"/>
      <c r="E96" s="33">
        <v>40781</v>
      </c>
      <c r="F96" s="33"/>
      <c r="G96" s="33">
        <v>51358</v>
      </c>
    </row>
    <row r="97" spans="3:7" ht="12.75">
      <c r="C97" s="15" t="s">
        <v>150</v>
      </c>
      <c r="D97" s="33"/>
      <c r="E97" s="33">
        <v>7112</v>
      </c>
      <c r="F97" s="33"/>
      <c r="G97" s="33">
        <v>6916</v>
      </c>
    </row>
    <row r="98" spans="3:7" ht="12.75">
      <c r="C98" s="15" t="s">
        <v>147</v>
      </c>
      <c r="D98" s="33"/>
      <c r="E98" s="33">
        <v>67714</v>
      </c>
      <c r="F98" s="33"/>
      <c r="G98" s="33">
        <v>68248</v>
      </c>
    </row>
    <row r="99" spans="3:7" ht="12.75">
      <c r="C99" s="15" t="s">
        <v>118</v>
      </c>
      <c r="D99" s="33"/>
      <c r="E99" s="33">
        <v>75975</v>
      </c>
      <c r="F99" s="33"/>
      <c r="G99" s="33">
        <v>139140</v>
      </c>
    </row>
    <row r="100" spans="3:7" ht="12.75">
      <c r="C100" s="15" t="s">
        <v>162</v>
      </c>
      <c r="D100" s="33"/>
      <c r="E100" s="33">
        <v>44500</v>
      </c>
      <c r="F100" s="33"/>
      <c r="G100" s="33">
        <v>53500</v>
      </c>
    </row>
    <row r="101" spans="3:7" ht="12.75">
      <c r="C101" s="15" t="s">
        <v>119</v>
      </c>
      <c r="D101" s="33"/>
      <c r="E101" s="33">
        <v>147320</v>
      </c>
      <c r="F101" s="33"/>
      <c r="G101" s="33">
        <v>170891</v>
      </c>
    </row>
    <row r="102" spans="4:7" ht="13.5" thickBot="1">
      <c r="D102" s="33"/>
      <c r="E102" s="61">
        <v>9656884</v>
      </c>
      <c r="F102" s="61">
        <f>SUM(F73:F101)</f>
        <v>0</v>
      </c>
      <c r="G102" s="61">
        <v>11895685</v>
      </c>
    </row>
    <row r="103" spans="2:7" ht="13.5" thickTop="1">
      <c r="B103" s="23" t="s">
        <v>152</v>
      </c>
      <c r="C103" s="8" t="s">
        <v>233</v>
      </c>
      <c r="D103" s="33"/>
      <c r="E103" s="33"/>
      <c r="F103" s="33"/>
      <c r="G103" s="33"/>
    </row>
    <row r="104" spans="4:7" ht="12.75">
      <c r="D104" s="33"/>
      <c r="E104" s="33"/>
      <c r="F104" s="33"/>
      <c r="G104" s="33"/>
    </row>
    <row r="105" spans="4:7" ht="12.75">
      <c r="D105" s="4"/>
      <c r="E105" s="4">
        <v>2014</v>
      </c>
      <c r="F105" s="4"/>
      <c r="G105" s="4">
        <v>2013</v>
      </c>
    </row>
    <row r="106" spans="4:7" ht="12.75">
      <c r="D106" s="4"/>
      <c r="E106" s="4"/>
      <c r="F106" s="4"/>
      <c r="G106" s="4"/>
    </row>
    <row r="107" spans="3:7" ht="12.75">
      <c r="C107" s="15" t="s">
        <v>120</v>
      </c>
      <c r="D107" s="33"/>
      <c r="E107" s="33">
        <v>39679</v>
      </c>
      <c r="F107" s="33"/>
      <c r="G107" s="33">
        <v>53224</v>
      </c>
    </row>
    <row r="108" spans="4:7" ht="13.5" thickBot="1">
      <c r="D108" s="33"/>
      <c r="E108" s="61">
        <v>39679</v>
      </c>
      <c r="F108" s="51"/>
      <c r="G108" s="61">
        <v>53224</v>
      </c>
    </row>
    <row r="109" ht="13.5" thickTop="1"/>
    <row r="111" spans="2:3" ht="12.75">
      <c r="B111" s="23">
        <v>20</v>
      </c>
      <c r="C111" s="1" t="s">
        <v>244</v>
      </c>
    </row>
    <row r="112" spans="3:7" ht="12.75">
      <c r="C112" s="7"/>
      <c r="E112" s="32"/>
      <c r="F112" s="32"/>
      <c r="G112" s="32"/>
    </row>
    <row r="113" spans="3:7" ht="12.75">
      <c r="C113" s="7" t="s">
        <v>191</v>
      </c>
      <c r="E113" s="32">
        <v>1018221</v>
      </c>
      <c r="F113" s="32"/>
      <c r="G113" s="32">
        <v>1936383</v>
      </c>
    </row>
    <row r="114" spans="3:7" ht="12.75">
      <c r="C114" s="1"/>
      <c r="E114" s="32"/>
      <c r="F114" s="32"/>
      <c r="G114" s="32"/>
    </row>
    <row r="115" spans="3:7" ht="12.75">
      <c r="C115" s="7" t="s">
        <v>192</v>
      </c>
      <c r="E115" s="32">
        <v>4850000</v>
      </c>
      <c r="F115" s="32"/>
      <c r="G115" s="32">
        <v>4850000</v>
      </c>
    </row>
    <row r="116" ht="12.75">
      <c r="C116" s="7"/>
    </row>
    <row r="117" spans="3:7" ht="12.75">
      <c r="C117" s="8" t="s">
        <v>194</v>
      </c>
      <c r="E117" s="66">
        <v>0.20994247422680412</v>
      </c>
      <c r="F117" s="66"/>
      <c r="G117" s="66">
        <v>0.3992542268041237</v>
      </c>
    </row>
    <row r="119" spans="2:3" ht="12.75">
      <c r="B119" s="23">
        <v>21</v>
      </c>
      <c r="C119" s="1" t="s">
        <v>257</v>
      </c>
    </row>
    <row r="120" spans="2:3" ht="12.75">
      <c r="B120" s="48"/>
      <c r="C120" s="1"/>
    </row>
    <row r="121" spans="3:7" ht="12.75">
      <c r="C121" s="15" t="s">
        <v>193</v>
      </c>
      <c r="E121" s="32">
        <v>952077</v>
      </c>
      <c r="F121" s="32"/>
      <c r="G121" s="32">
        <v>12349148</v>
      </c>
    </row>
    <row r="122" spans="5:7" ht="12.75">
      <c r="E122" s="32"/>
      <c r="F122" s="32"/>
      <c r="G122" s="32"/>
    </row>
    <row r="123" spans="3:7" ht="12.75">
      <c r="C123" s="15" t="s">
        <v>192</v>
      </c>
      <c r="E123" s="32">
        <v>4850000</v>
      </c>
      <c r="F123" s="32"/>
      <c r="G123" s="32">
        <v>4850000</v>
      </c>
    </row>
    <row r="125" spans="3:7" ht="12.75">
      <c r="C125" s="8" t="s">
        <v>169</v>
      </c>
      <c r="E125" s="66">
        <v>0.19630453608247422</v>
      </c>
      <c r="F125" s="66"/>
      <c r="G125" s="66">
        <v>2.546216082474227</v>
      </c>
    </row>
  </sheetData>
  <sheetProtection/>
  <printOptions horizontalCentered="1"/>
  <pageMargins left="0.36" right="0.5" top="1.22" bottom="0.59" header="0.18" footer="0.28"/>
  <pageSetup firstPageNumber="2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</dc:creator>
  <cp:keywords/>
  <dc:description/>
  <cp:lastModifiedBy>Absar</cp:lastModifiedBy>
  <cp:lastPrinted>2014-07-16T08:16:02Z</cp:lastPrinted>
  <dcterms:created xsi:type="dcterms:W3CDTF">2001-03-18T04:19:11Z</dcterms:created>
  <dcterms:modified xsi:type="dcterms:W3CDTF">2014-07-21T04:57:28Z</dcterms:modified>
  <cp:category/>
  <cp:version/>
  <cp:contentType/>
  <cp:contentStatus/>
</cp:coreProperties>
</file>